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ДГМА\Учебные планы\2026-2027\Бакалавр_2026-2027\плани бакалаврів МН, МК\"/>
    </mc:Choice>
  </mc:AlternateContent>
  <xr:revisionPtr revIDLastSave="0" documentId="13_ncr:1_{EA9B8EE1-0685-4339-82D9-8A46DE8450C2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Титул 073" sheetId="2" r:id="rId1"/>
    <sheet name="план 2026-2027 (прискор)" sheetId="1" r:id="rId2"/>
  </sheets>
  <definedNames>
    <definedName name="_xlnm._FilterDatabase" localSheetId="1" hidden="1">'план 2026-2027 (прискор)'!#REF!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2" l="1"/>
  <c r="Q36" i="2"/>
  <c r="N36" i="2"/>
  <c r="G36" i="2"/>
  <c r="W35" i="2"/>
  <c r="W33" i="2"/>
  <c r="C36" i="2"/>
  <c r="X138" i="1"/>
  <c r="W138" i="1"/>
  <c r="V138" i="1"/>
  <c r="U138" i="1"/>
  <c r="T138" i="1"/>
  <c r="AP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V134" i="1" s="1"/>
  <c r="U133" i="1"/>
  <c r="T133" i="1"/>
  <c r="S133" i="1"/>
  <c r="R133" i="1"/>
  <c r="R134" i="1" s="1"/>
  <c r="Q133" i="1"/>
  <c r="P133" i="1"/>
  <c r="O133" i="1"/>
  <c r="N133" i="1"/>
  <c r="L133" i="1"/>
  <c r="K133" i="1"/>
  <c r="J133" i="1"/>
  <c r="J134" i="1" s="1"/>
  <c r="I133" i="1"/>
  <c r="G133" i="1"/>
  <c r="H132" i="1"/>
  <c r="M132" i="1" s="1"/>
  <c r="H131" i="1"/>
  <c r="M131" i="1" s="1"/>
  <c r="H130" i="1"/>
  <c r="H129" i="1"/>
  <c r="H128" i="1"/>
  <c r="H127" i="1"/>
  <c r="H126" i="1"/>
  <c r="H125" i="1"/>
  <c r="H124" i="1"/>
  <c r="H123" i="1"/>
  <c r="H122" i="1"/>
  <c r="H121" i="1"/>
  <c r="H120" i="1"/>
  <c r="AQ119" i="1"/>
  <c r="AJ118" i="1"/>
  <c r="AG118" i="1"/>
  <c r="AD118" i="1"/>
  <c r="X118" i="1"/>
  <c r="W118" i="1"/>
  <c r="V118" i="1"/>
  <c r="U118" i="1"/>
  <c r="T118" i="1"/>
  <c r="S118" i="1"/>
  <c r="R118" i="1"/>
  <c r="Q118" i="1"/>
  <c r="P118" i="1"/>
  <c r="P134" i="1" s="1"/>
  <c r="O118" i="1"/>
  <c r="N118" i="1"/>
  <c r="L118" i="1"/>
  <c r="K118" i="1"/>
  <c r="J118" i="1"/>
  <c r="I118" i="1"/>
  <c r="G118" i="1"/>
  <c r="H117" i="1"/>
  <c r="AQ117" i="1" s="1"/>
  <c r="H116" i="1"/>
  <c r="M116" i="1" s="1"/>
  <c r="AL115" i="1"/>
  <c r="AL118" i="1" s="1"/>
  <c r="AK115" i="1"/>
  <c r="AK118" i="1" s="1"/>
  <c r="AI115" i="1"/>
  <c r="AI118" i="1" s="1"/>
  <c r="AH115" i="1"/>
  <c r="AH118" i="1" s="1"/>
  <c r="AF115" i="1"/>
  <c r="AF118" i="1" s="1"/>
  <c r="AE115" i="1"/>
  <c r="AE118" i="1" s="1"/>
  <c r="AC115" i="1"/>
  <c r="AC118" i="1" s="1"/>
  <c r="AB115" i="1"/>
  <c r="AB118" i="1" s="1"/>
  <c r="H115" i="1"/>
  <c r="M115" i="1" s="1"/>
  <c r="AQ114" i="1"/>
  <c r="AQ113" i="1"/>
  <c r="S109" i="1"/>
  <c r="R109" i="1"/>
  <c r="Q109" i="1"/>
  <c r="P109" i="1"/>
  <c r="O109" i="1"/>
  <c r="N109" i="1"/>
  <c r="L109" i="1"/>
  <c r="K109" i="1"/>
  <c r="J109" i="1"/>
  <c r="G109" i="1"/>
  <c r="I108" i="1"/>
  <c r="I109" i="1" s="1"/>
  <c r="H108" i="1"/>
  <c r="AQ107" i="1"/>
  <c r="S106" i="1"/>
  <c r="R106" i="1"/>
  <c r="Q106" i="1"/>
  <c r="P106" i="1"/>
  <c r="O106" i="1"/>
  <c r="N106" i="1"/>
  <c r="L106" i="1"/>
  <c r="K106" i="1"/>
  <c r="J106" i="1"/>
  <c r="I106" i="1"/>
  <c r="G106" i="1"/>
  <c r="AA103" i="1"/>
  <c r="H103" i="1"/>
  <c r="AQ103" i="1" s="1"/>
  <c r="AA102" i="1"/>
  <c r="AA106" i="1" s="1"/>
  <c r="H102" i="1"/>
  <c r="AQ101" i="1"/>
  <c r="AJ100" i="1"/>
  <c r="AG100" i="1"/>
  <c r="AD100" i="1"/>
  <c r="X100" i="1"/>
  <c r="W100" i="1"/>
  <c r="V100" i="1"/>
  <c r="U100" i="1"/>
  <c r="T100" i="1"/>
  <c r="S100" i="1"/>
  <c r="R100" i="1"/>
  <c r="Q100" i="1"/>
  <c r="P100" i="1"/>
  <c r="O100" i="1"/>
  <c r="N100" i="1"/>
  <c r="S99" i="1"/>
  <c r="R99" i="1"/>
  <c r="Q99" i="1"/>
  <c r="P99" i="1"/>
  <c r="O99" i="1"/>
  <c r="N99" i="1"/>
  <c r="L99" i="1"/>
  <c r="L100" i="1" s="1"/>
  <c r="K99" i="1"/>
  <c r="K100" i="1" s="1"/>
  <c r="J99" i="1"/>
  <c r="J100" i="1" s="1"/>
  <c r="G99" i="1"/>
  <c r="G98" i="1"/>
  <c r="G100" i="1" s="1"/>
  <c r="I97" i="1"/>
  <c r="H97" i="1"/>
  <c r="M97" i="1" s="1"/>
  <c r="I96" i="1"/>
  <c r="H96" i="1"/>
  <c r="M96" i="1" s="1"/>
  <c r="H95" i="1"/>
  <c r="AO94" i="1"/>
  <c r="AL94" i="1"/>
  <c r="AK94" i="1"/>
  <c r="AI94" i="1"/>
  <c r="AH94" i="1"/>
  <c r="AF94" i="1"/>
  <c r="AE94" i="1"/>
  <c r="AC94" i="1"/>
  <c r="AB94" i="1"/>
  <c r="H94" i="1"/>
  <c r="AQ94" i="1" s="1"/>
  <c r="I93" i="1"/>
  <c r="H93" i="1"/>
  <c r="M93" i="1" s="1"/>
  <c r="H92" i="1"/>
  <c r="AL91" i="1"/>
  <c r="AK91" i="1"/>
  <c r="AI91" i="1"/>
  <c r="AH91" i="1"/>
  <c r="AF91" i="1"/>
  <c r="AE91" i="1"/>
  <c r="AC91" i="1"/>
  <c r="AB91" i="1"/>
  <c r="H91" i="1"/>
  <c r="AO91" i="1" s="1"/>
  <c r="I90" i="1"/>
  <c r="H90" i="1"/>
  <c r="M90" i="1" s="1"/>
  <c r="H89" i="1"/>
  <c r="AO88" i="1"/>
  <c r="AL88" i="1"/>
  <c r="AK88" i="1"/>
  <c r="AI88" i="1"/>
  <c r="AH88" i="1"/>
  <c r="AF88" i="1"/>
  <c r="AE88" i="1"/>
  <c r="AC88" i="1"/>
  <c r="AB88" i="1"/>
  <c r="H88" i="1"/>
  <c r="AQ88" i="1" s="1"/>
  <c r="AL87" i="1"/>
  <c r="AK87" i="1"/>
  <c r="AI87" i="1"/>
  <c r="AH87" i="1"/>
  <c r="AF87" i="1"/>
  <c r="AE87" i="1"/>
  <c r="AC87" i="1"/>
  <c r="AB87" i="1"/>
  <c r="I87" i="1"/>
  <c r="H87" i="1"/>
  <c r="AL86" i="1"/>
  <c r="AK86" i="1"/>
  <c r="AI86" i="1"/>
  <c r="AH86" i="1"/>
  <c r="AF86" i="1"/>
  <c r="AE86" i="1"/>
  <c r="AC86" i="1"/>
  <c r="AB86" i="1"/>
  <c r="I86" i="1"/>
  <c r="H86" i="1"/>
  <c r="I85" i="1"/>
  <c r="H85" i="1"/>
  <c r="H84" i="1"/>
  <c r="AL83" i="1"/>
  <c r="AK83" i="1"/>
  <c r="AI83" i="1"/>
  <c r="AH83" i="1"/>
  <c r="AF83" i="1"/>
  <c r="AE83" i="1"/>
  <c r="AC83" i="1"/>
  <c r="AB83" i="1"/>
  <c r="H83" i="1"/>
  <c r="AO83" i="1" s="1"/>
  <c r="AL82" i="1"/>
  <c r="AK82" i="1"/>
  <c r="AI82" i="1"/>
  <c r="AH82" i="1"/>
  <c r="AF82" i="1"/>
  <c r="AE82" i="1"/>
  <c r="AC82" i="1"/>
  <c r="AB82" i="1"/>
  <c r="I82" i="1"/>
  <c r="AQ82" i="1" s="1"/>
  <c r="H82" i="1"/>
  <c r="I81" i="1"/>
  <c r="H81" i="1"/>
  <c r="H80" i="1"/>
  <c r="AL79" i="1"/>
  <c r="AK79" i="1"/>
  <c r="AI79" i="1"/>
  <c r="AH79" i="1"/>
  <c r="AF79" i="1"/>
  <c r="AE79" i="1"/>
  <c r="AC79" i="1"/>
  <c r="AB79" i="1"/>
  <c r="H79" i="1"/>
  <c r="AO79" i="1" s="1"/>
  <c r="AL78" i="1"/>
  <c r="AK78" i="1"/>
  <c r="AI78" i="1"/>
  <c r="AH78" i="1"/>
  <c r="AF78" i="1"/>
  <c r="AE78" i="1"/>
  <c r="AC78" i="1"/>
  <c r="AB78" i="1"/>
  <c r="H78" i="1"/>
  <c r="AQ78" i="1" s="1"/>
  <c r="I77" i="1"/>
  <c r="H77" i="1"/>
  <c r="H76" i="1"/>
  <c r="AL75" i="1"/>
  <c r="AK75" i="1"/>
  <c r="AI75" i="1"/>
  <c r="AH75" i="1"/>
  <c r="AF75" i="1"/>
  <c r="AE75" i="1"/>
  <c r="AC75" i="1"/>
  <c r="AB75" i="1"/>
  <c r="H75" i="1"/>
  <c r="AQ75" i="1" s="1"/>
  <c r="AL74" i="1"/>
  <c r="AK74" i="1"/>
  <c r="AI74" i="1"/>
  <c r="AH74" i="1"/>
  <c r="AF74" i="1"/>
  <c r="AE74" i="1"/>
  <c r="AC74" i="1"/>
  <c r="AB74" i="1"/>
  <c r="L74" i="1"/>
  <c r="K74" i="1"/>
  <c r="J74" i="1"/>
  <c r="I74" i="1"/>
  <c r="G74" i="1"/>
  <c r="AL73" i="1"/>
  <c r="AK73" i="1"/>
  <c r="AI73" i="1"/>
  <c r="AH73" i="1"/>
  <c r="AF73" i="1"/>
  <c r="AE73" i="1"/>
  <c r="AC73" i="1"/>
  <c r="AB73" i="1"/>
  <c r="H73" i="1"/>
  <c r="AQ73" i="1" s="1"/>
  <c r="I72" i="1"/>
  <c r="H72" i="1"/>
  <c r="H71" i="1"/>
  <c r="AL70" i="1"/>
  <c r="AK70" i="1"/>
  <c r="AI70" i="1"/>
  <c r="AH70" i="1"/>
  <c r="AF70" i="1"/>
  <c r="AE70" i="1"/>
  <c r="AC70" i="1"/>
  <c r="AB70" i="1"/>
  <c r="H70" i="1"/>
  <c r="AQ70" i="1" s="1"/>
  <c r="AL69" i="1"/>
  <c r="AK69" i="1"/>
  <c r="AI69" i="1"/>
  <c r="AH69" i="1"/>
  <c r="AF69" i="1"/>
  <c r="AE69" i="1"/>
  <c r="AC69" i="1"/>
  <c r="AB69" i="1"/>
  <c r="L69" i="1"/>
  <c r="K69" i="1"/>
  <c r="J69" i="1"/>
  <c r="I69" i="1"/>
  <c r="G69" i="1"/>
  <c r="I68" i="1"/>
  <c r="H68" i="1"/>
  <c r="H67" i="1"/>
  <c r="AL66" i="1"/>
  <c r="AK66" i="1"/>
  <c r="AI66" i="1"/>
  <c r="AH66" i="1"/>
  <c r="AF66" i="1"/>
  <c r="AE66" i="1"/>
  <c r="AC66" i="1"/>
  <c r="AB66" i="1"/>
  <c r="H66" i="1"/>
  <c r="AO66" i="1" s="1"/>
  <c r="I65" i="1"/>
  <c r="H65" i="1"/>
  <c r="H64" i="1"/>
  <c r="AL63" i="1"/>
  <c r="AK63" i="1"/>
  <c r="AI63" i="1"/>
  <c r="AH63" i="1"/>
  <c r="AF63" i="1"/>
  <c r="AE63" i="1"/>
  <c r="AC63" i="1"/>
  <c r="AB63" i="1"/>
  <c r="H63" i="1"/>
  <c r="AQ63" i="1" s="1"/>
  <c r="AL62" i="1"/>
  <c r="AK62" i="1"/>
  <c r="AI62" i="1"/>
  <c r="AH62" i="1"/>
  <c r="AF62" i="1"/>
  <c r="AE62" i="1"/>
  <c r="AC62" i="1"/>
  <c r="AB62" i="1"/>
  <c r="H62" i="1"/>
  <c r="AO62" i="1" s="1"/>
  <c r="I61" i="1"/>
  <c r="H61" i="1"/>
  <c r="M61" i="1" s="1"/>
  <c r="H60" i="1"/>
  <c r="AL59" i="1"/>
  <c r="AK59" i="1"/>
  <c r="AI59" i="1"/>
  <c r="AH59" i="1"/>
  <c r="AF59" i="1"/>
  <c r="AE59" i="1"/>
  <c r="AC59" i="1"/>
  <c r="AB59" i="1"/>
  <c r="H59" i="1"/>
  <c r="AO59" i="1" s="1"/>
  <c r="AL58" i="1"/>
  <c r="AK58" i="1"/>
  <c r="AI58" i="1"/>
  <c r="AH58" i="1"/>
  <c r="AF58" i="1"/>
  <c r="AE58" i="1"/>
  <c r="AC58" i="1"/>
  <c r="AB58" i="1"/>
  <c r="G58" i="1"/>
  <c r="AL57" i="1"/>
  <c r="AK57" i="1"/>
  <c r="AI57" i="1"/>
  <c r="AH57" i="1"/>
  <c r="AF57" i="1"/>
  <c r="AE57" i="1"/>
  <c r="AC57" i="1"/>
  <c r="AB57" i="1"/>
  <c r="I57" i="1"/>
  <c r="H57" i="1"/>
  <c r="I56" i="1"/>
  <c r="H56" i="1"/>
  <c r="H55" i="1"/>
  <c r="AL54" i="1"/>
  <c r="AK54" i="1"/>
  <c r="AI54" i="1"/>
  <c r="AH54" i="1"/>
  <c r="AF54" i="1"/>
  <c r="AE54" i="1"/>
  <c r="AC54" i="1"/>
  <c r="AB54" i="1"/>
  <c r="H54" i="1"/>
  <c r="AQ54" i="1" s="1"/>
  <c r="I53" i="1"/>
  <c r="H53" i="1"/>
  <c r="H52" i="1"/>
  <c r="AL51" i="1"/>
  <c r="AK51" i="1"/>
  <c r="AI51" i="1"/>
  <c r="AH51" i="1"/>
  <c r="AF51" i="1"/>
  <c r="AE51" i="1"/>
  <c r="AC51" i="1"/>
  <c r="AB51" i="1"/>
  <c r="I51" i="1"/>
  <c r="H51" i="1"/>
  <c r="AL50" i="1"/>
  <c r="AK50" i="1"/>
  <c r="AI50" i="1"/>
  <c r="AH50" i="1"/>
  <c r="AF50" i="1"/>
  <c r="AE50" i="1"/>
  <c r="AC50" i="1"/>
  <c r="AB50" i="1"/>
  <c r="I50" i="1"/>
  <c r="H50" i="1"/>
  <c r="AO50" i="1" s="1"/>
  <c r="I49" i="1"/>
  <c r="H49" i="1"/>
  <c r="H48" i="1"/>
  <c r="AL47" i="1"/>
  <c r="AK47" i="1"/>
  <c r="AI47" i="1"/>
  <c r="AH47" i="1"/>
  <c r="AF47" i="1"/>
  <c r="AE47" i="1"/>
  <c r="AC47" i="1"/>
  <c r="AB47" i="1"/>
  <c r="I47" i="1"/>
  <c r="H47" i="1"/>
  <c r="AQ46" i="1"/>
  <c r="AJ44" i="1"/>
  <c r="AG44" i="1"/>
  <c r="AD44" i="1"/>
  <c r="X44" i="1"/>
  <c r="W44" i="1"/>
  <c r="V44" i="1"/>
  <c r="U44" i="1"/>
  <c r="T44" i="1"/>
  <c r="AP43" i="1"/>
  <c r="AO43" i="1"/>
  <c r="AN43" i="1"/>
  <c r="AM43" i="1"/>
  <c r="AJ43" i="1"/>
  <c r="AG43" i="1"/>
  <c r="AD43" i="1"/>
  <c r="Z43" i="1"/>
  <c r="Y43" i="1"/>
  <c r="X43" i="1"/>
  <c r="W43" i="1"/>
  <c r="V43" i="1"/>
  <c r="U43" i="1"/>
  <c r="T43" i="1"/>
  <c r="S43" i="1"/>
  <c r="R43" i="1"/>
  <c r="Q43" i="1"/>
  <c r="P43" i="1"/>
  <c r="P44" i="1" s="1"/>
  <c r="O43" i="1"/>
  <c r="N43" i="1"/>
  <c r="L43" i="1"/>
  <c r="L44" i="1" s="1"/>
  <c r="K43" i="1"/>
  <c r="K111" i="1" s="1"/>
  <c r="J43" i="1"/>
  <c r="G43" i="1"/>
  <c r="G42" i="1"/>
  <c r="G110" i="1" s="1"/>
  <c r="G135" i="1" s="1"/>
  <c r="H41" i="1"/>
  <c r="I40" i="1"/>
  <c r="H40" i="1"/>
  <c r="I39" i="1"/>
  <c r="AQ37" i="1" s="1"/>
  <c r="H39" i="1"/>
  <c r="H38" i="1"/>
  <c r="AL37" i="1"/>
  <c r="AK37" i="1"/>
  <c r="AI37" i="1"/>
  <c r="AH37" i="1"/>
  <c r="AF37" i="1"/>
  <c r="AE37" i="1"/>
  <c r="AC37" i="1"/>
  <c r="AB37" i="1"/>
  <c r="H37" i="1"/>
  <c r="I36" i="1"/>
  <c r="H36" i="1"/>
  <c r="H35" i="1"/>
  <c r="AL34" i="1"/>
  <c r="AK34" i="1"/>
  <c r="AI34" i="1"/>
  <c r="AH34" i="1"/>
  <c r="AF34" i="1"/>
  <c r="AE34" i="1"/>
  <c r="AC34" i="1"/>
  <c r="AB34" i="1"/>
  <c r="H34" i="1"/>
  <c r="AQ34" i="1" s="1"/>
  <c r="I33" i="1"/>
  <c r="H33" i="1"/>
  <c r="H32" i="1"/>
  <c r="AC31" i="1"/>
  <c r="AB31" i="1"/>
  <c r="H31" i="1"/>
  <c r="AQ31" i="1" s="1"/>
  <c r="I30" i="1"/>
  <c r="H30" i="1"/>
  <c r="H29" i="1"/>
  <c r="AL28" i="1"/>
  <c r="AK28" i="1"/>
  <c r="AI28" i="1"/>
  <c r="AH28" i="1"/>
  <c r="AF28" i="1"/>
  <c r="AE28" i="1"/>
  <c r="AC28" i="1"/>
  <c r="AB28" i="1"/>
  <c r="H28" i="1"/>
  <c r="AQ28" i="1" s="1"/>
  <c r="I27" i="1"/>
  <c r="H27" i="1"/>
  <c r="H26" i="1"/>
  <c r="AL25" i="1"/>
  <c r="AK25" i="1"/>
  <c r="AI25" i="1"/>
  <c r="AH25" i="1"/>
  <c r="AF25" i="1"/>
  <c r="AE25" i="1"/>
  <c r="AC25" i="1"/>
  <c r="AB25" i="1"/>
  <c r="H25" i="1"/>
  <c r="AQ25" i="1" s="1"/>
  <c r="AL24" i="1"/>
  <c r="AK24" i="1"/>
  <c r="AI24" i="1"/>
  <c r="AH24" i="1"/>
  <c r="AF24" i="1"/>
  <c r="AE24" i="1"/>
  <c r="AC24" i="1"/>
  <c r="AB24" i="1"/>
  <c r="H24" i="1"/>
  <c r="AQ24" i="1" s="1"/>
  <c r="I23" i="1"/>
  <c r="H23" i="1"/>
  <c r="M23" i="1" s="1"/>
  <c r="H22" i="1"/>
  <c r="AL21" i="1"/>
  <c r="AK21" i="1"/>
  <c r="AI21" i="1"/>
  <c r="AH21" i="1"/>
  <c r="AF21" i="1"/>
  <c r="AE21" i="1"/>
  <c r="AC21" i="1"/>
  <c r="AB21" i="1"/>
  <c r="H21" i="1"/>
  <c r="AQ21" i="1" s="1"/>
  <c r="I20" i="1"/>
  <c r="H20" i="1"/>
  <c r="M20" i="1" s="1"/>
  <c r="H19" i="1"/>
  <c r="AL18" i="1"/>
  <c r="AK18" i="1"/>
  <c r="AI18" i="1"/>
  <c r="AH18" i="1"/>
  <c r="AF18" i="1"/>
  <c r="AE18" i="1"/>
  <c r="AC18" i="1"/>
  <c r="AB18" i="1"/>
  <c r="H18" i="1"/>
  <c r="AQ18" i="1" s="1"/>
  <c r="AL17" i="1"/>
  <c r="AK17" i="1"/>
  <c r="AI17" i="1"/>
  <c r="AH17" i="1"/>
  <c r="AF17" i="1"/>
  <c r="AE17" i="1"/>
  <c r="AC17" i="1"/>
  <c r="AB17" i="1"/>
  <c r="H17" i="1"/>
  <c r="AQ17" i="1" s="1"/>
  <c r="AL16" i="1"/>
  <c r="AK16" i="1"/>
  <c r="AI16" i="1"/>
  <c r="AH16" i="1"/>
  <c r="AF16" i="1"/>
  <c r="AE16" i="1"/>
  <c r="AC16" i="1"/>
  <c r="AB16" i="1"/>
  <c r="H16" i="1"/>
  <c r="AQ16" i="1" s="1"/>
  <c r="AL15" i="1"/>
  <c r="AK15" i="1"/>
  <c r="AI15" i="1"/>
  <c r="AH15" i="1"/>
  <c r="AF15" i="1"/>
  <c r="AE15" i="1"/>
  <c r="AC15" i="1"/>
  <c r="AB15" i="1"/>
  <c r="H15" i="1"/>
  <c r="AQ15" i="1" s="1"/>
  <c r="AL14" i="1"/>
  <c r="AK14" i="1"/>
  <c r="AI14" i="1"/>
  <c r="AH14" i="1"/>
  <c r="AF14" i="1"/>
  <c r="AE14" i="1"/>
  <c r="AC14" i="1"/>
  <c r="AB14" i="1"/>
  <c r="H14" i="1"/>
  <c r="AQ14" i="1" s="1"/>
  <c r="AL13" i="1"/>
  <c r="AK13" i="1"/>
  <c r="AI13" i="1"/>
  <c r="AH13" i="1"/>
  <c r="AF13" i="1"/>
  <c r="AE13" i="1"/>
  <c r="AC13" i="1"/>
  <c r="AB13" i="1"/>
  <c r="I13" i="1"/>
  <c r="I11" i="1" s="1"/>
  <c r="H13" i="1"/>
  <c r="AL12" i="1"/>
  <c r="AK12" i="1"/>
  <c r="AI12" i="1"/>
  <c r="AH12" i="1"/>
  <c r="AH44" i="1" s="1"/>
  <c r="AF12" i="1"/>
  <c r="AE12" i="1"/>
  <c r="AC12" i="1"/>
  <c r="AB12" i="1"/>
  <c r="H12" i="1"/>
  <c r="H11" i="1" s="1"/>
  <c r="H44" i="1" s="1"/>
  <c r="AL11" i="1"/>
  <c r="AK11" i="1"/>
  <c r="AI11" i="1"/>
  <c r="AH11" i="1"/>
  <c r="AF11" i="1"/>
  <c r="AE11" i="1"/>
  <c r="AC11" i="1"/>
  <c r="AC44" i="1" s="1"/>
  <c r="AB11" i="1"/>
  <c r="L11" i="1"/>
  <c r="G11" i="1"/>
  <c r="G44" i="1" s="1"/>
  <c r="Y44" i="1" s="1"/>
  <c r="H43" i="1" l="1"/>
  <c r="R111" i="1"/>
  <c r="T134" i="1"/>
  <c r="AL43" i="1"/>
  <c r="S111" i="1"/>
  <c r="M49" i="1"/>
  <c r="AO51" i="1"/>
  <c r="AO87" i="1"/>
  <c r="L134" i="1"/>
  <c r="N134" i="1"/>
  <c r="N136" i="1" s="1"/>
  <c r="AK43" i="1"/>
  <c r="H98" i="1"/>
  <c r="M117" i="1"/>
  <c r="AQ47" i="1"/>
  <c r="AQ57" i="1"/>
  <c r="AO63" i="1"/>
  <c r="AO75" i="1"/>
  <c r="AQ86" i="1"/>
  <c r="X134" i="1"/>
  <c r="N111" i="1"/>
  <c r="AF43" i="1"/>
  <c r="AI44" i="1"/>
  <c r="AA12" i="1" s="1"/>
  <c r="O111" i="1"/>
  <c r="Q111" i="1"/>
  <c r="J111" i="1"/>
  <c r="M65" i="1"/>
  <c r="M77" i="1"/>
  <c r="H106" i="1"/>
  <c r="AQ62" i="1"/>
  <c r="H99" i="1"/>
  <c r="J112" i="1"/>
  <c r="L112" i="1"/>
  <c r="L137" i="1" s="1"/>
  <c r="M118" i="1"/>
  <c r="AQ116" i="1"/>
  <c r="AB43" i="1"/>
  <c r="AE44" i="1"/>
  <c r="AH43" i="1"/>
  <c r="AK44" i="1"/>
  <c r="H42" i="1"/>
  <c r="H110" i="1" s="1"/>
  <c r="H135" i="1" s="1"/>
  <c r="AQ13" i="1"/>
  <c r="I43" i="1"/>
  <c r="M27" i="1"/>
  <c r="M30" i="1"/>
  <c r="M33" i="1"/>
  <c r="M36" i="1"/>
  <c r="M39" i="1"/>
  <c r="M40" i="1"/>
  <c r="G111" i="1"/>
  <c r="AE43" i="1"/>
  <c r="J44" i="1"/>
  <c r="N44" i="1"/>
  <c r="R44" i="1"/>
  <c r="AB44" i="1"/>
  <c r="AA10" i="1" s="1"/>
  <c r="AO47" i="1"/>
  <c r="AB100" i="1"/>
  <c r="AE100" i="1"/>
  <c r="AH100" i="1"/>
  <c r="AQ50" i="1"/>
  <c r="AQ51" i="1"/>
  <c r="M53" i="1"/>
  <c r="M56" i="1"/>
  <c r="AO57" i="1"/>
  <c r="AL100" i="1"/>
  <c r="M62" i="1"/>
  <c r="I99" i="1"/>
  <c r="I100" i="1" s="1"/>
  <c r="I112" i="1" s="1"/>
  <c r="H69" i="1"/>
  <c r="AQ69" i="1" s="1"/>
  <c r="AO70" i="1"/>
  <c r="M72" i="1"/>
  <c r="M81" i="1"/>
  <c r="M82" i="1"/>
  <c r="M85" i="1"/>
  <c r="M86" i="1"/>
  <c r="AQ87" i="1"/>
  <c r="P111" i="1"/>
  <c r="P136" i="1" s="1"/>
  <c r="M103" i="1"/>
  <c r="M106" i="1" s="1"/>
  <c r="M108" i="1"/>
  <c r="M109" i="1" s="1"/>
  <c r="AQ108" i="1"/>
  <c r="H109" i="1"/>
  <c r="AQ109" i="1" s="1"/>
  <c r="H118" i="1"/>
  <c r="AQ118" i="1" s="1"/>
  <c r="AA116" i="1"/>
  <c r="AQ115" i="1"/>
  <c r="W36" i="2"/>
  <c r="I44" i="1"/>
  <c r="AQ44" i="1" s="1"/>
  <c r="G112" i="1"/>
  <c r="N144" i="1" s="1"/>
  <c r="Q144" i="1" s="1"/>
  <c r="AM118" i="1"/>
  <c r="AA115" i="1"/>
  <c r="R136" i="1"/>
  <c r="M13" i="1"/>
  <c r="AC43" i="1"/>
  <c r="AI43" i="1"/>
  <c r="AF44" i="1"/>
  <c r="AA11" i="1" s="1"/>
  <c r="AL44" i="1"/>
  <c r="M47" i="1"/>
  <c r="AK100" i="1"/>
  <c r="M50" i="1"/>
  <c r="M51" i="1"/>
  <c r="AO54" i="1"/>
  <c r="M57" i="1"/>
  <c r="AQ66" i="1"/>
  <c r="AQ79" i="1"/>
  <c r="AO86" i="1"/>
  <c r="M87" i="1"/>
  <c r="Y100" i="1"/>
  <c r="AC100" i="1"/>
  <c r="AF100" i="1"/>
  <c r="AQ106" i="1"/>
  <c r="L111" i="1"/>
  <c r="H133" i="1"/>
  <c r="AQ120" i="1"/>
  <c r="M120" i="1"/>
  <c r="AQ121" i="1"/>
  <c r="M121" i="1"/>
  <c r="AQ122" i="1"/>
  <c r="M122" i="1"/>
  <c r="AQ123" i="1"/>
  <c r="M123" i="1"/>
  <c r="AQ124" i="1"/>
  <c r="M124" i="1"/>
  <c r="AQ125" i="1"/>
  <c r="M125" i="1"/>
  <c r="AQ126" i="1"/>
  <c r="M126" i="1"/>
  <c r="AQ127" i="1"/>
  <c r="M127" i="1"/>
  <c r="AQ128" i="1"/>
  <c r="M128" i="1"/>
  <c r="AQ129" i="1"/>
  <c r="M129" i="1"/>
  <c r="AQ130" i="1"/>
  <c r="M130" i="1"/>
  <c r="G134" i="1"/>
  <c r="L136" i="1"/>
  <c r="AQ59" i="1"/>
  <c r="M68" i="1"/>
  <c r="AO73" i="1"/>
  <c r="AO78" i="1"/>
  <c r="AO82" i="1"/>
  <c r="AQ83" i="1"/>
  <c r="AQ91" i="1"/>
  <c r="AQ12" i="1"/>
  <c r="AQ43" i="1" s="1"/>
  <c r="K44" i="1"/>
  <c r="K112" i="1" s="1"/>
  <c r="O44" i="1"/>
  <c r="O112" i="1" s="1"/>
  <c r="Q44" i="1"/>
  <c r="Q112" i="1" s="1"/>
  <c r="S44" i="1"/>
  <c r="S112" i="1" s="1"/>
  <c r="AI100" i="1"/>
  <c r="H58" i="1"/>
  <c r="M73" i="1"/>
  <c r="H74" i="1"/>
  <c r="AQ74" i="1" s="1"/>
  <c r="M78" i="1"/>
  <c r="M74" i="1" s="1"/>
  <c r="N112" i="1"/>
  <c r="P112" i="1"/>
  <c r="P137" i="1" s="1"/>
  <c r="P138" i="1" s="1"/>
  <c r="R112" i="1"/>
  <c r="R137" i="1" s="1"/>
  <c r="R138" i="1" s="1"/>
  <c r="AQ102" i="1"/>
  <c r="AO120" i="1"/>
  <c r="AO121" i="1"/>
  <c r="AO122" i="1"/>
  <c r="AO123" i="1"/>
  <c r="AO124" i="1"/>
  <c r="AO125" i="1"/>
  <c r="AO126" i="1"/>
  <c r="AO127" i="1"/>
  <c r="AO128" i="1"/>
  <c r="AO129" i="1"/>
  <c r="AO130" i="1"/>
  <c r="I134" i="1"/>
  <c r="K134" i="1"/>
  <c r="O134" i="1"/>
  <c r="Q134" i="1"/>
  <c r="S134" i="1"/>
  <c r="S136" i="1" s="1"/>
  <c r="U134" i="1"/>
  <c r="W134" i="1"/>
  <c r="J137" i="1"/>
  <c r="J136" i="1"/>
  <c r="H111" i="1" l="1"/>
  <c r="I111" i="1"/>
  <c r="Q136" i="1"/>
  <c r="O137" i="1"/>
  <c r="O138" i="1" s="1"/>
  <c r="S137" i="1"/>
  <c r="S138" i="1" s="1"/>
  <c r="AA50" i="1"/>
  <c r="AA43" i="1"/>
  <c r="O136" i="1"/>
  <c r="N137" i="1"/>
  <c r="N138" i="1" s="1"/>
  <c r="H100" i="1"/>
  <c r="H112" i="1" s="1"/>
  <c r="AQ112" i="1" s="1"/>
  <c r="AA51" i="1"/>
  <c r="Q137" i="1"/>
  <c r="Q138" i="1" s="1"/>
  <c r="H134" i="1"/>
  <c r="AA47" i="1"/>
  <c r="AA54" i="1"/>
  <c r="AO69" i="1"/>
  <c r="K136" i="1"/>
  <c r="K137" i="1"/>
  <c r="AO133" i="1"/>
  <c r="AQ58" i="1"/>
  <c r="AO58" i="1"/>
  <c r="M133" i="1"/>
  <c r="M134" i="1" s="1"/>
  <c r="H137" i="1"/>
  <c r="H136" i="1"/>
  <c r="M11" i="1"/>
  <c r="M43" i="1"/>
  <c r="AO74" i="1"/>
  <c r="AM100" i="1"/>
  <c r="I136" i="1"/>
  <c r="I137" i="1"/>
  <c r="M99" i="1"/>
  <c r="M100" i="1" s="1"/>
  <c r="G136" i="1"/>
  <c r="G137" i="1"/>
  <c r="T143" i="1" s="1"/>
  <c r="AQ133" i="1"/>
  <c r="T112" i="1"/>
  <c r="AM44" i="1"/>
  <c r="AA57" i="1" l="1"/>
  <c r="AQ100" i="1"/>
  <c r="M111" i="1"/>
  <c r="M136" i="1" s="1"/>
  <c r="M44" i="1"/>
  <c r="M112" i="1" s="1"/>
  <c r="M137" i="1" s="1"/>
</calcChain>
</file>

<file path=xl/sharedStrings.xml><?xml version="1.0" encoding="utf-8"?>
<sst xmlns="http://schemas.openxmlformats.org/spreadsheetml/2006/main" count="486" uniqueCount="246">
  <si>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</si>
  <si>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</si>
  <si>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</si>
  <si>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</si>
  <si>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</si>
  <si>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</si>
  <si>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</si>
  <si>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</si>
  <si>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</si>
  <si>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</si>
  <si>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</si>
  <si>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</si>
  <si>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</si>
  <si>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</si>
  <si>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</si>
  <si>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</si>
  <si>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</si>
  <si>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</si>
  <si>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</si>
  <si>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</si>
  <si>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</si>
  <si>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</si>
  <si>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</si>
  <si>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</si>
  <si>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</si>
  <si>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</si>
  <si>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</si>
  <si>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</si>
  <si>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</si>
  <si>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</si>
  <si>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</si>
  <si>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</si>
  <si>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</si>
  <si>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</si>
  <si>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r>
      <t xml:space="preserve">Іноземна мова  (за професійним спрямуванням)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</si>
  <si>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зал.</t>
  </si>
  <si>
    <t>+</t>
  </si>
  <si>
    <r>
      <t>Іноземна мова  (за професійним спрямуванням)</t>
    </r>
    <r>
      <rPr>
        <i/>
        <sz val="12"/>
        <rFont val="Times New Roman"/>
        <family val="1"/>
        <charset val="204"/>
      </rPr>
      <t xml:space="preserve"> на базі академії</t>
    </r>
  </si>
  <si>
    <t>6</t>
  </si>
  <si>
    <t>1.1.2</t>
  </si>
  <si>
    <r>
      <t>Вступ до спеціальності та освітнього процесу</t>
    </r>
    <r>
      <rPr>
        <i/>
        <sz val="12"/>
        <rFont val="Times New Roman"/>
        <family val="1"/>
        <charset val="204"/>
      </rPr>
      <t xml:space="preserve"> на базі фахової передвищої освіти</t>
    </r>
  </si>
  <si>
    <t>1.1.3</t>
  </si>
  <si>
    <r>
      <t xml:space="preserve">Історія України та української культури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</si>
  <si>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екз.</t>
  </si>
  <si>
    <t>1.1.4</t>
  </si>
  <si>
    <r>
      <t xml:space="preserve">Українська мова  (за професійним спрямуванням)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</si>
  <si>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1.1.5</t>
  </si>
  <si>
    <r>
      <t xml:space="preserve">Філософія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</si>
  <si>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1.1.6</t>
  </si>
  <si>
    <t>Вища математика</t>
  </si>
  <si>
    <t>на базі фахової передвищої освіти</t>
  </si>
  <si>
    <t>на базі академії</t>
  </si>
  <si>
    <t>1.1.7</t>
  </si>
  <si>
    <t>Моделювання та прогнозування соціально-економічних процесів</t>
  </si>
  <si>
    <t>1.1.8</t>
  </si>
  <si>
    <r>
      <t xml:space="preserve">Новітні інформаційні технології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</si>
  <si>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1.1.9</t>
  </si>
  <si>
    <t>Політична економія</t>
  </si>
  <si>
    <t>1.1.10</t>
  </si>
  <si>
    <t>Мікро- та макроекономіка</t>
  </si>
  <si>
    <t>1.1.11</t>
  </si>
  <si>
    <t>Основи теорій управління</t>
  </si>
  <si>
    <t>1.1.12</t>
  </si>
  <si>
    <t>Психологія</t>
  </si>
  <si>
    <t>1.1.13</t>
  </si>
  <si>
    <t>Правознавство</t>
  </si>
  <si>
    <t>1.1.14</t>
  </si>
  <si>
    <t xml:space="preserve">Основи національного спротиву* </t>
  </si>
  <si>
    <t>2д</t>
  </si>
  <si>
    <t>1.1.15</t>
  </si>
  <si>
    <r>
      <t>Фізичне виховання</t>
    </r>
    <r>
      <rPr>
        <b/>
        <i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</si>
  <si>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</si>
  <si>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на базі академії</t>
  </si>
  <si>
    <t>Разом п. 1.1</t>
  </si>
  <si>
    <t xml:space="preserve">  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</si>
  <si>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1.2 Цикл професійної підготовки</t>
  </si>
  <si>
    <t>1.2.1</t>
  </si>
  <si>
    <t>Логістика</t>
  </si>
  <si>
    <t>3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</si>
  <si>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</si>
  <si>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</si>
  <si>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</si>
  <si>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</si>
  <si>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</si>
  <si>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</si>
  <si>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</si>
  <si>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</si>
  <si>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</si>
  <si>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</si>
  <si>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</si>
  <si>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</si>
  <si>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3д</t>
  </si>
  <si>
    <t>1.2.7</t>
  </si>
  <si>
    <t>Фінанси</t>
  </si>
  <si>
    <t>1.2.8</t>
  </si>
  <si>
    <t>Організація підприємницької діяльності</t>
  </si>
  <si>
    <t>В ДВВ</t>
  </si>
  <si>
    <t>1.2.9</t>
  </si>
  <si>
    <t>Маркетинг</t>
  </si>
  <si>
    <t>1.2.9.1</t>
  </si>
  <si>
    <t>1.2.9.2</t>
  </si>
  <si>
    <t>Курсова робота "Маркетинг"</t>
  </si>
  <si>
    <t>4д</t>
  </si>
  <si>
    <t>.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</si>
  <si>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</si>
  <si>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</si>
  <si>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</si>
  <si>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</si>
  <si>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</si>
  <si>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5д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</si>
  <si>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</si>
  <si>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</si>
  <si>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</si>
  <si>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</si>
  <si>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</si>
  <si>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</si>
  <si>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</si>
  <si>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</si>
  <si>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</si>
  <si>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</si>
  <si>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</si>
  <si>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Проєктний аналіз</t>
  </si>
  <si>
    <t>1.2.17</t>
  </si>
  <si>
    <t>Міжнародний менеджмент</t>
  </si>
  <si>
    <t>1.2.18</t>
  </si>
  <si>
    <t>Управління інноваціями</t>
  </si>
  <si>
    <t>1.2.19</t>
  </si>
  <si>
    <t>Професійна етика</t>
  </si>
  <si>
    <t>Разом п.1.2</t>
  </si>
  <si>
    <t>1.3. Практична підготовка</t>
  </si>
  <si>
    <t>1.3 та 1.4</t>
  </si>
  <si>
    <t>1.3.2</t>
  </si>
  <si>
    <t>Виробнича практика (організаційна) на базі фахової передвищої освіти</t>
  </si>
  <si>
    <t>6д</t>
  </si>
  <si>
    <t>1.3.3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</si>
  <si>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</si>
  <si>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</si>
  <si>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</si>
  <si>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</si>
  <si>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</si>
  <si>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</si>
  <si>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</si>
  <si>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</si>
  <si>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</si>
  <si>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</si>
  <si>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</si>
  <si>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</si>
  <si>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1 семестру</t>
  </si>
  <si>
    <t>Вибіркова дисципліна 2 семестру</t>
  </si>
  <si>
    <t>Вибіркова дисципліна 3 семестру</t>
  </si>
  <si>
    <t>Разом п.2.1 (на базі академії)</t>
  </si>
  <si>
    <t>2.2.  Цикл професійної підготовки</t>
  </si>
  <si>
    <t>Вибіркова дисципліна 3 семестру №1</t>
  </si>
  <si>
    <t>Вибіркова дисципліна 3 семестру №2</t>
  </si>
  <si>
    <t>Вибіркова дисципліна 4 семестру №1</t>
  </si>
  <si>
    <t>Вибіркова дисципліна 4 семестру №2</t>
  </si>
  <si>
    <t>Вибіркова дисципліна 4 семестру №3</t>
  </si>
  <si>
    <t>Вибіркова дисципліни 5 семестру №1</t>
  </si>
  <si>
    <t>Вибіркова дисципліни 5 семестру №2</t>
  </si>
  <si>
    <t>Вибіркова дисципліни 5 семестру №3</t>
  </si>
  <si>
    <t>Вибіркова дисципліни 5 семестру №4</t>
  </si>
  <si>
    <t>Вибіркова дисципліна 6 семестру №1</t>
  </si>
  <si>
    <t>Вибіркова дисципліна 6 семестру №2</t>
  </si>
  <si>
    <t>Вибіркова дисципліна 6 семестру №3</t>
  </si>
  <si>
    <t>Разом п. 2.2 (на базі академії)</t>
  </si>
  <si>
    <t>Разом вибіркові компоненти освітньої програми (на базі академії)</t>
  </si>
  <si>
    <t>Загальна кількість на базі фахової передвищої освіти</t>
  </si>
  <si>
    <t>Загальна кількість на базі академії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</si>
  <si>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</si>
  <si>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</si>
  <si>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</si>
  <si>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</si>
  <si>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</si>
  <si>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</si>
  <si>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</si>
  <si>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</si>
  <si>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</si>
  <si>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</si>
  <si>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</si>
  <si>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</si>
  <si>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</si>
  <si>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</si>
  <si>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Гарант освітньої програми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</si>
  <si>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</si>
  <si>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</si>
  <si>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</si>
  <si>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 </t>
  </si>
  <si>
    <t>Донбаська державна машинобудівна академія</t>
  </si>
  <si>
    <t>Кваліфікація:  бакалавр з менеджменту</t>
  </si>
  <si>
    <t>"        "    травня    2026 р.</t>
  </si>
  <si>
    <t xml:space="preserve">НАВЧАЛЬНИЙ ПЛАН </t>
  </si>
  <si>
    <t>В.о. ректора ______________________</t>
  </si>
  <si>
    <t xml:space="preserve">                   (Томашевський Р.С.)</t>
  </si>
  <si>
    <r>
      <rPr>
        <sz val="20"/>
        <rFont val="Times New Roman"/>
        <family val="1"/>
        <charset val="204"/>
      </rP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</si>
  <si>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rPr>
        <sz val="20"/>
        <rFont val="Times New Roman"/>
        <family val="1"/>
        <charset val="204"/>
      </rP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</si>
  <si>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rPr>
        <sz val="20"/>
        <rFont val="Times New Roman"/>
        <family val="1"/>
        <charset val="204"/>
      </rPr>
      <t xml:space="preserve">спеціальність: </t>
    </r>
    <r>
      <rPr>
        <b/>
        <sz val="20"/>
        <rFont val="Times New Roman"/>
        <family val="1"/>
        <charset val="204"/>
      </rPr>
      <t>D3 Менеджмент</t>
    </r>
  </si>
  <si>
    <r>
      <rPr>
        <sz val="20"/>
        <rFont val="Times New Roman"/>
        <family val="1"/>
        <charset val="204"/>
      </rP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</si>
  <si>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rPr>
        <sz val="20"/>
        <rFont val="Times New Roman"/>
        <family val="1"/>
        <charset val="204"/>
      </rP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</si>
  <si>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</si>
  <si>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</si>
  <si>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</si>
  <si>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</si>
  <si>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</si>
  <si>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</si>
  <si>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</si>
  <si>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</si>
  <si>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</si>
  <si>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</si>
  <si>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</si>
  <si>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</si>
  <si>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</si>
  <si>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</si>
  <si>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</si>
  <si>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З</t>
  </si>
  <si>
    <t>С</t>
  </si>
  <si>
    <t>К</t>
  </si>
  <si>
    <t>C</t>
  </si>
  <si>
    <t>П</t>
  </si>
  <si>
    <t>Д</t>
  </si>
  <si>
    <t>А</t>
  </si>
  <si>
    <t xml:space="preserve"> </t>
  </si>
  <si>
    <t xml:space="preserve">Позначення: Т – теоретичне навчання;  З - заліковий тиждень;  С – екзаменаційна сесія;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</si>
  <si>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</si>
  <si>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</si>
  <si>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</si>
  <si>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</si>
  <si>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</si>
  <si>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</si>
  <si>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</si>
  <si>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</si>
  <si>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</si>
  <si>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</si>
  <si>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</si>
  <si>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</si>
  <si>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</si>
  <si>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</si>
  <si>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</si>
  <si>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Переддипломна</t>
  </si>
  <si>
    <t>Т</t>
  </si>
  <si>
    <t>Строк навчання - 2 роки 10 місяців</t>
  </si>
  <si>
    <t>На основі освітньо-професійного ступеня фахового молодшого бакалавра, освітньо-кваліфікаційного рівня молодшого спеціаліста, освітнього ступеня молодшого бакалавра</t>
  </si>
  <si>
    <t>В.о. директора СЕННІ</t>
  </si>
  <si>
    <t>І. П. Фоміченко</t>
  </si>
  <si>
    <t>В.о. зав. кафедри</t>
  </si>
  <si>
    <t>В. О. Шашко</t>
  </si>
  <si>
    <t>О.О. Волошина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</si>
</sst>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&quot;&quot;_-;_-@"/>
    <numFmt numFmtId="165" formatCode="#,##0_-;\-* #,##0_-;\ _-;_-@"/>
    <numFmt numFmtId="166" formatCode="#,##0;\-* #,##0_-;\ &quot;&quot;_-;_-@"/>
    <numFmt numFmtId="167" formatCode="#,##0.0_ ;\-#,##0.0\ "/>
    <numFmt numFmtId="168" formatCode="0.0"/>
    <numFmt numFmtId="169" formatCode="#,##0.00_ ;\-#,##0.00\ "/>
    <numFmt numFmtId="170" formatCode="#,##0.0;\-* #,##0.0_-;\ &quot;&quot;_-;_-@"/>
    <numFmt numFmtId="171" formatCode="#,##0.0_-;\-* #,##0.0_-;\ &quot;&quot;_-;_-@"/>
  </numFmts>
  <fonts count="36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mo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mo"/>
    </font>
    <font>
      <sz val="16"/>
      <name val="Arial Cyr"/>
      <family val="2"/>
      <charset val="204"/>
    </font>
    <font>
      <sz val="16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164" fontId="4" fillId="0" borderId="0" xfId="0" applyNumberFormat="1" applyFont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horizontal="center" vertical="center" wrapText="1"/>
    </xf>
    <xf numFmtId="168" fontId="6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168" fontId="4" fillId="0" borderId="4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vertical="center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left" vertical="center" wrapText="1"/>
    </xf>
    <xf numFmtId="164" fontId="6" fillId="0" borderId="44" xfId="0" applyNumberFormat="1" applyFont="1" applyBorder="1" applyAlignment="1">
      <alignment horizontal="center" vertical="center"/>
    </xf>
    <xf numFmtId="170" fontId="6" fillId="0" borderId="44" xfId="0" applyNumberFormat="1" applyFont="1" applyBorder="1" applyAlignment="1">
      <alignment horizontal="center" vertical="center"/>
    </xf>
    <xf numFmtId="166" fontId="8" fillId="0" borderId="44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49" fontId="7" fillId="0" borderId="44" xfId="0" applyNumberFormat="1" applyFont="1" applyBorder="1" applyAlignment="1">
      <alignment horizontal="left" vertical="center" wrapText="1"/>
    </xf>
    <xf numFmtId="49" fontId="6" fillId="0" borderId="44" xfId="0" applyNumberFormat="1" applyFont="1" applyBorder="1" applyAlignment="1">
      <alignment vertical="center" wrapText="1"/>
    </xf>
    <xf numFmtId="0" fontId="0" fillId="0" borderId="44" xfId="0" applyBorder="1"/>
    <xf numFmtId="0" fontId="4" fillId="0" borderId="44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vertical="center" wrapText="1"/>
    </xf>
    <xf numFmtId="168" fontId="6" fillId="0" borderId="44" xfId="0" applyNumberFormat="1" applyFont="1" applyBorder="1" applyAlignment="1">
      <alignment horizontal="center" vertical="center" wrapText="1"/>
    </xf>
    <xf numFmtId="168" fontId="10" fillId="0" borderId="44" xfId="0" applyNumberFormat="1" applyFont="1" applyBorder="1" applyAlignment="1">
      <alignment horizontal="center" vertical="center" wrapText="1"/>
    </xf>
    <xf numFmtId="1" fontId="10" fillId="0" borderId="44" xfId="0" applyNumberFormat="1" applyFont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167" fontId="6" fillId="0" borderId="44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 wrapText="1"/>
    </xf>
    <xf numFmtId="169" fontId="13" fillId="0" borderId="3" xfId="0" applyNumberFormat="1" applyFont="1" applyBorder="1" applyAlignment="1">
      <alignment vertical="center"/>
    </xf>
    <xf numFmtId="167" fontId="13" fillId="0" borderId="0" xfId="0" applyNumberFormat="1" applyFont="1" applyAlignment="1">
      <alignment vertical="center"/>
    </xf>
    <xf numFmtId="166" fontId="6" fillId="0" borderId="44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wrapText="1"/>
    </xf>
    <xf numFmtId="0" fontId="15" fillId="0" borderId="44" xfId="0" applyFont="1" applyBorder="1" applyAlignment="1">
      <alignment horizontal="center" vertical="center" wrapText="1"/>
    </xf>
    <xf numFmtId="1" fontId="6" fillId="0" borderId="45" xfId="0" applyNumberFormat="1" applyFont="1" applyBorder="1" applyAlignment="1">
      <alignment horizontal="center" vertical="center" wrapText="1"/>
    </xf>
    <xf numFmtId="1" fontId="6" fillId="0" borderId="46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vertical="center"/>
    </xf>
    <xf numFmtId="0" fontId="6" fillId="0" borderId="44" xfId="0" applyFont="1" applyBorder="1" applyAlignment="1">
      <alignment horizontal="left" vertical="center" wrapText="1"/>
    </xf>
    <xf numFmtId="166" fontId="7" fillId="0" borderId="44" xfId="0" applyNumberFormat="1" applyFont="1" applyBorder="1" applyAlignment="1">
      <alignment horizontal="center" vertical="center"/>
    </xf>
    <xf numFmtId="168" fontId="6" fillId="0" borderId="44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0" fontId="6" fillId="0" borderId="44" xfId="0" applyFont="1" applyBorder="1" applyAlignment="1">
      <alignment horizontal="left" vertical="center"/>
    </xf>
    <xf numFmtId="166" fontId="6" fillId="0" borderId="44" xfId="0" applyNumberFormat="1" applyFont="1" applyBorder="1" applyAlignment="1">
      <alignment horizontal="left" vertical="center" wrapText="1"/>
    </xf>
    <xf numFmtId="166" fontId="4" fillId="0" borderId="44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top" wrapText="1"/>
    </xf>
    <xf numFmtId="166" fontId="6" fillId="0" borderId="44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0" fontId="6" fillId="0" borderId="53" xfId="0" applyNumberFormat="1" applyFont="1" applyBorder="1" applyAlignment="1">
      <alignment horizontal="center" vertical="center"/>
    </xf>
    <xf numFmtId="170" fontId="6" fillId="0" borderId="54" xfId="0" applyNumberFormat="1" applyFont="1" applyBorder="1" applyAlignment="1">
      <alignment horizontal="center" vertical="center"/>
    </xf>
    <xf numFmtId="166" fontId="6" fillId="0" borderId="55" xfId="0" applyNumberFormat="1" applyFont="1" applyBorder="1" applyAlignment="1">
      <alignment horizontal="center" vertical="center"/>
    </xf>
    <xf numFmtId="166" fontId="4" fillId="0" borderId="56" xfId="0" applyNumberFormat="1" applyFont="1" applyBorder="1" applyAlignment="1">
      <alignment horizontal="center" vertical="center"/>
    </xf>
    <xf numFmtId="166" fontId="6" fillId="0" borderId="57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164" fontId="17" fillId="0" borderId="3" xfId="0" applyNumberFormat="1" applyFont="1" applyBorder="1" applyAlignment="1">
      <alignment vertical="center"/>
    </xf>
    <xf numFmtId="164" fontId="16" fillId="0" borderId="3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center" vertical="center" wrapText="1"/>
    </xf>
    <xf numFmtId="1" fontId="6" fillId="0" borderId="61" xfId="0" applyNumberFormat="1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166" fontId="6" fillId="0" borderId="33" xfId="0" applyNumberFormat="1" applyFont="1" applyBorder="1" applyAlignment="1">
      <alignment horizontal="center" vertical="center"/>
    </xf>
    <xf numFmtId="166" fontId="6" fillId="0" borderId="34" xfId="0" applyNumberFormat="1" applyFont="1" applyBorder="1" applyAlignment="1">
      <alignment horizontal="center" vertical="center"/>
    </xf>
    <xf numFmtId="166" fontId="6" fillId="0" borderId="63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170" fontId="6" fillId="0" borderId="59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vertical="center"/>
    </xf>
    <xf numFmtId="0" fontId="6" fillId="0" borderId="64" xfId="0" applyFont="1" applyBorder="1" applyAlignment="1">
      <alignment horizontal="center" vertical="center"/>
    </xf>
    <xf numFmtId="170" fontId="6" fillId="0" borderId="46" xfId="0" applyNumberFormat="1" applyFont="1" applyBorder="1" applyAlignment="1">
      <alignment horizontal="center" vertical="center"/>
    </xf>
    <xf numFmtId="170" fontId="6" fillId="0" borderId="49" xfId="0" applyNumberFormat="1" applyFont="1" applyBorder="1" applyAlignment="1">
      <alignment horizontal="center" vertical="center"/>
    </xf>
    <xf numFmtId="166" fontId="6" fillId="0" borderId="64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8" fontId="6" fillId="0" borderId="46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168" fontId="18" fillId="2" borderId="32" xfId="0" applyNumberFormat="1" applyFont="1" applyFill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164" fontId="5" fillId="0" borderId="3" xfId="0" applyNumberFormat="1" applyFont="1" applyBorder="1" applyAlignment="1">
      <alignment vertical="center" wrapText="1"/>
    </xf>
    <xf numFmtId="0" fontId="20" fillId="0" borderId="0" xfId="0" applyFont="1"/>
    <xf numFmtId="0" fontId="4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19" fillId="0" borderId="0" xfId="0" applyFont="1" applyAlignment="1">
      <alignment horizontal="center"/>
    </xf>
    <xf numFmtId="0" fontId="26" fillId="0" borderId="0" xfId="0" applyFont="1"/>
    <xf numFmtId="0" fontId="2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44" xfId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7" fillId="0" borderId="0" xfId="0" applyFont="1"/>
    <xf numFmtId="0" fontId="32" fillId="0" borderId="0" xfId="0" applyFont="1"/>
    <xf numFmtId="0" fontId="2" fillId="0" borderId="0" xfId="0" applyFont="1"/>
    <xf numFmtId="0" fontId="3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6" fillId="0" borderId="44" xfId="0" applyFont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 wrapText="1"/>
    </xf>
    <xf numFmtId="0" fontId="0" fillId="0" borderId="0" xfId="0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5" fillId="0" borderId="0" xfId="0" applyFont="1"/>
    <xf numFmtId="0" fontId="27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4" fillId="0" borderId="44" xfId="0" applyFont="1" applyBorder="1" applyAlignment="1">
      <alignment horizontal="center" vertical="center" textRotation="90"/>
    </xf>
    <xf numFmtId="0" fontId="3" fillId="0" borderId="44" xfId="0" applyFont="1" applyBorder="1"/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3" fillId="0" borderId="68" xfId="0" applyFont="1" applyBorder="1"/>
    <xf numFmtId="0" fontId="3" fillId="0" borderId="67" xfId="0" applyFont="1" applyBorder="1"/>
    <xf numFmtId="0" fontId="3" fillId="0" borderId="69" xfId="0" applyFont="1" applyBorder="1"/>
    <xf numFmtId="0" fontId="3" fillId="0" borderId="70" xfId="0" applyFont="1" applyBorder="1"/>
    <xf numFmtId="0" fontId="27" fillId="0" borderId="0" xfId="0" applyFont="1" applyAlignment="1">
      <alignment horizontal="center"/>
    </xf>
    <xf numFmtId="0" fontId="3" fillId="0" borderId="71" xfId="0" applyFont="1" applyBorder="1"/>
    <xf numFmtId="0" fontId="3" fillId="0" borderId="72" xfId="0" applyFont="1" applyBorder="1"/>
    <xf numFmtId="0" fontId="3" fillId="0" borderId="66" xfId="0" applyFont="1" applyBorder="1"/>
    <xf numFmtId="0" fontId="6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7" fillId="0" borderId="18" xfId="0" applyNumberFormat="1" applyFont="1" applyBorder="1" applyAlignment="1">
      <alignment horizontal="center" vertical="center" wrapText="1"/>
    </xf>
    <xf numFmtId="49" fontId="27" fillId="0" borderId="68" xfId="0" applyNumberFormat="1" applyFont="1" applyBorder="1" applyAlignment="1">
      <alignment horizontal="center" vertical="center" wrapText="1"/>
    </xf>
    <xf numFmtId="49" fontId="27" fillId="0" borderId="67" xfId="0" applyNumberFormat="1" applyFont="1" applyBorder="1" applyAlignment="1">
      <alignment horizontal="center" vertical="center" wrapText="1"/>
    </xf>
    <xf numFmtId="49" fontId="27" fillId="0" borderId="69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7" fillId="0" borderId="70" xfId="0" applyNumberFormat="1" applyFont="1" applyBorder="1" applyAlignment="1">
      <alignment horizontal="center" vertical="center" wrapText="1"/>
    </xf>
    <xf numFmtId="49" fontId="27" fillId="0" borderId="71" xfId="0" applyNumberFormat="1" applyFont="1" applyBorder="1" applyAlignment="1">
      <alignment horizontal="center" vertical="center" wrapText="1"/>
    </xf>
    <xf numFmtId="49" fontId="27" fillId="0" borderId="66" xfId="0" applyNumberFormat="1" applyFont="1" applyBorder="1" applyAlignment="1">
      <alignment horizontal="center" vertical="center" wrapText="1"/>
    </xf>
    <xf numFmtId="49" fontId="27" fillId="0" borderId="72" xfId="0" applyNumberFormat="1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wrapText="1"/>
    </xf>
    <xf numFmtId="0" fontId="3" fillId="0" borderId="17" xfId="0" applyFont="1" applyBorder="1"/>
    <xf numFmtId="0" fontId="32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0" fontId="32" fillId="0" borderId="18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vertical="center" wrapText="1"/>
    </xf>
    <xf numFmtId="49" fontId="32" fillId="0" borderId="18" xfId="0" applyNumberFormat="1" applyFont="1" applyBorder="1" applyAlignment="1">
      <alignment horizontal="left" vertical="center" wrapText="1"/>
    </xf>
    <xf numFmtId="49" fontId="32" fillId="0" borderId="14" xfId="0" applyNumberFormat="1" applyFont="1" applyBorder="1" applyAlignment="1">
      <alignment horizontal="left" vertical="center" wrapText="1"/>
    </xf>
    <xf numFmtId="1" fontId="32" fillId="0" borderId="14" xfId="0" applyNumberFormat="1" applyFont="1" applyBorder="1" applyAlignment="1">
      <alignment horizontal="center" vertical="center" wrapText="1"/>
    </xf>
    <xf numFmtId="0" fontId="6" fillId="0" borderId="66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4" xfId="0" applyFont="1" applyBorder="1" applyAlignment="1">
      <alignment horizontal="center" vertical="center" textRotation="90"/>
    </xf>
    <xf numFmtId="0" fontId="3" fillId="0" borderId="11" xfId="0" applyFont="1" applyBorder="1"/>
    <xf numFmtId="0" fontId="3" fillId="0" borderId="32" xfId="0" applyFont="1" applyBorder="1"/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64" fontId="4" fillId="0" borderId="4" xfId="0" applyNumberFormat="1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164" fontId="4" fillId="0" borderId="12" xfId="0" applyNumberFormat="1" applyFont="1" applyBorder="1" applyAlignment="1">
      <alignment horizontal="center" vertical="center" textRotation="90" wrapText="1"/>
    </xf>
    <xf numFmtId="0" fontId="3" fillId="0" borderId="22" xfId="0" applyFont="1" applyBorder="1"/>
    <xf numFmtId="0" fontId="3" fillId="0" borderId="33" xfId="0" applyFont="1" applyBorder="1"/>
    <xf numFmtId="164" fontId="4" fillId="0" borderId="13" xfId="0" applyNumberFormat="1" applyFont="1" applyBorder="1" applyAlignment="1">
      <alignment horizontal="center" vertical="center" textRotation="90" wrapText="1"/>
    </xf>
    <xf numFmtId="0" fontId="3" fillId="0" borderId="23" xfId="0" applyFont="1" applyBorder="1"/>
    <xf numFmtId="0" fontId="3" fillId="0" borderId="34" xfId="0" applyFont="1" applyBorder="1"/>
    <xf numFmtId="164" fontId="4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/>
    <xf numFmtId="0" fontId="6" fillId="0" borderId="44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5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textRotation="90" wrapText="1"/>
    </xf>
    <xf numFmtId="0" fontId="3" fillId="0" borderId="25" xfId="0" applyFont="1" applyBorder="1"/>
    <xf numFmtId="0" fontId="3" fillId="0" borderId="35" xfId="0" applyFont="1" applyBorder="1"/>
    <xf numFmtId="164" fontId="4" fillId="0" borderId="24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65" fontId="6" fillId="0" borderId="37" xfId="0" applyNumberFormat="1" applyFont="1" applyBorder="1" applyAlignment="1">
      <alignment horizontal="center" vertical="center"/>
    </xf>
    <xf numFmtId="0" fontId="3" fillId="0" borderId="38" xfId="0" applyFont="1" applyBorder="1"/>
    <xf numFmtId="0" fontId="3" fillId="0" borderId="39" xfId="0" applyFont="1" applyBorder="1"/>
    <xf numFmtId="166" fontId="6" fillId="0" borderId="40" xfId="0" applyNumberFormat="1" applyFont="1" applyBorder="1" applyAlignment="1">
      <alignment horizontal="center" vertical="center"/>
    </xf>
    <xf numFmtId="0" fontId="3" fillId="0" borderId="41" xfId="0" applyFont="1" applyBorder="1"/>
    <xf numFmtId="0" fontId="3" fillId="0" borderId="42" xfId="0" applyFont="1" applyBorder="1"/>
    <xf numFmtId="165" fontId="6" fillId="0" borderId="44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3" fillId="0" borderId="0" xfId="0" applyFont="1"/>
    <xf numFmtId="166" fontId="6" fillId="0" borderId="49" xfId="0" applyNumberFormat="1" applyFont="1" applyBorder="1" applyAlignment="1">
      <alignment horizontal="left" vertical="center" wrapText="1"/>
    </xf>
    <xf numFmtId="0" fontId="3" fillId="0" borderId="45" xfId="0" applyFont="1" applyBorder="1"/>
    <xf numFmtId="0" fontId="6" fillId="0" borderId="26" xfId="0" applyFont="1" applyBorder="1" applyAlignment="1">
      <alignment horizontal="center" vertical="center"/>
    </xf>
    <xf numFmtId="166" fontId="6" fillId="0" borderId="47" xfId="0" applyNumberFormat="1" applyFont="1" applyBorder="1" applyAlignment="1">
      <alignment horizontal="center" vertical="center"/>
    </xf>
    <xf numFmtId="0" fontId="3" fillId="0" borderId="48" xfId="0" applyFont="1" applyBorder="1"/>
    <xf numFmtId="0" fontId="6" fillId="0" borderId="59" xfId="0" applyFont="1" applyBorder="1" applyAlignment="1">
      <alignment horizontal="center" vertical="center" wrapText="1"/>
    </xf>
    <xf numFmtId="0" fontId="3" fillId="0" borderId="60" xfId="0" applyFont="1" applyBorder="1"/>
    <xf numFmtId="0" fontId="3" fillId="0" borderId="61" xfId="0" applyFont="1" applyBorder="1"/>
    <xf numFmtId="166" fontId="6" fillId="0" borderId="49" xfId="0" applyNumberFormat="1" applyFont="1" applyBorder="1" applyAlignment="1">
      <alignment horizontal="center" vertical="center"/>
    </xf>
    <xf numFmtId="0" fontId="3" fillId="0" borderId="62" xfId="0" applyFont="1" applyBorder="1"/>
    <xf numFmtId="166" fontId="6" fillId="0" borderId="59" xfId="0" applyNumberFormat="1" applyFont="1" applyBorder="1" applyAlignment="1">
      <alignment horizontal="left" vertical="center" wrapText="1"/>
    </xf>
    <xf numFmtId="168" fontId="10" fillId="0" borderId="44" xfId="0" applyNumberFormat="1" applyFont="1" applyBorder="1" applyAlignment="1">
      <alignment horizontal="center" vertical="center"/>
    </xf>
    <xf numFmtId="167" fontId="6" fillId="0" borderId="4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left" vertical="center" wrapText="1"/>
    </xf>
    <xf numFmtId="0" fontId="3" fillId="0" borderId="65" xfId="0" applyFont="1" applyBorder="1"/>
    <xf numFmtId="166" fontId="6" fillId="0" borderId="44" xfId="0" applyNumberFormat="1" applyFont="1" applyBorder="1" applyAlignment="1">
      <alignment horizontal="left" vertical="center" wrapText="1"/>
    </xf>
    <xf numFmtId="0" fontId="6" fillId="0" borderId="49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4" fontId="6" fillId="0" borderId="44" xfId="0" applyNumberFormat="1" applyFont="1" applyBorder="1" applyAlignment="1">
      <alignment horizontal="right" vertical="center"/>
    </xf>
    <xf numFmtId="166" fontId="6" fillId="0" borderId="62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59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147</xdr:row>
      <xdr:rowOff>0</xdr:rowOff>
    </xdr:from>
    <xdr:to>
      <xdr:col>6</xdr:col>
      <xdr:colOff>260985</xdr:colOff>
      <xdr:row>149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F6F8B5-E889-4EA1-B991-17F5387C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32651700"/>
          <a:ext cx="1203960" cy="533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150</xdr:row>
      <xdr:rowOff>104775</xdr:rowOff>
    </xdr:from>
    <xdr:to>
      <xdr:col>6</xdr:col>
      <xdr:colOff>361948</xdr:colOff>
      <xdr:row>153</xdr:row>
      <xdr:rowOff>123824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979243-E53B-4E57-B5AB-938227C8FA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030"/>
        <a:stretch>
          <a:fillRect/>
        </a:stretch>
      </xdr:blipFill>
      <xdr:spPr bwMode="auto">
        <a:xfrm>
          <a:off x="5038725" y="33327975"/>
          <a:ext cx="1181098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807720</xdr:colOff>
      <xdr:row>155</xdr:row>
      <xdr:rowOff>91440</xdr:rowOff>
    </xdr:from>
    <xdr:to>
      <xdr:col>5</xdr:col>
      <xdr:colOff>351155</xdr:colOff>
      <xdr:row>159</xdr:row>
      <xdr:rowOff>142875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A8243C0-115E-57F9-304A-FF3C32AE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2" t="7173" r="14453"/>
        <a:stretch>
          <a:fillRect/>
        </a:stretch>
      </xdr:blipFill>
      <xdr:spPr bwMode="auto">
        <a:xfrm>
          <a:off x="5067300" y="33939480"/>
          <a:ext cx="869315" cy="813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8"/>
  <sheetViews>
    <sheetView topLeftCell="K1" workbookViewId="0">
      <selection activeCell="P8" sqref="P8:AL8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4.66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1" spans="1:53" ht="33.75" customHeight="1">
      <c r="A1" s="157" t="s">
        <v>183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8" t="s">
        <v>184</v>
      </c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23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</row>
    <row r="2" spans="1:53" ht="15.75" customHeight="1">
      <c r="A2" s="157" t="s">
        <v>185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</row>
    <row r="3" spans="1:53" ht="33" customHeight="1">
      <c r="A3" s="157" t="s">
        <v>186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9" t="s">
        <v>187</v>
      </c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4" t="s">
        <v>188</v>
      </c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</row>
    <row r="4" spans="1:53" ht="24.75" customHeight="1">
      <c r="A4" s="156" t="s">
        <v>189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</row>
    <row r="5" spans="1:53" ht="36.75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61" t="s">
        <v>190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</row>
    <row r="6" spans="1:53" ht="24.75" customHeight="1">
      <c r="A6" s="157" t="s">
        <v>191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62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</row>
    <row r="7" spans="1:53" ht="27" customHeight="1">
      <c r="A7" s="157" t="s">
        <v>192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4" t="s">
        <v>193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29"/>
      <c r="AN7" s="163" t="s">
        <v>239</v>
      </c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</row>
    <row r="8" spans="1:53" ht="27.75" customHeight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54" t="s">
        <v>194</v>
      </c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29"/>
      <c r="AN8" s="164" t="s">
        <v>240</v>
      </c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</row>
    <row r="9" spans="1:53" ht="27.75" customHeight="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54" t="s">
        <v>195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29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</row>
    <row r="10" spans="1:53" ht="27.75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54" t="s">
        <v>196</v>
      </c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</row>
    <row r="11" spans="1:53" ht="27.75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54" t="s">
        <v>197</v>
      </c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</row>
    <row r="12" spans="1:53" ht="27.75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60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</row>
    <row r="13" spans="1:53" ht="27.75" customHeight="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2"/>
      <c r="AM13" s="132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</row>
    <row r="14" spans="1:53" ht="15.75" customHeight="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</row>
    <row r="15" spans="1:53" ht="22.5" customHeight="1">
      <c r="A15" s="167" t="s">
        <v>198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</row>
    <row r="16" spans="1:53" ht="15.75" customHeight="1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</row>
    <row r="17" spans="1:53" ht="18" customHeight="1">
      <c r="A17" s="168" t="s">
        <v>199</v>
      </c>
      <c r="B17" s="170" t="s">
        <v>200</v>
      </c>
      <c r="C17" s="169"/>
      <c r="D17" s="169"/>
      <c r="E17" s="169"/>
      <c r="F17" s="170" t="s">
        <v>201</v>
      </c>
      <c r="G17" s="169"/>
      <c r="H17" s="169"/>
      <c r="I17" s="169"/>
      <c r="J17" s="171" t="s">
        <v>202</v>
      </c>
      <c r="K17" s="169"/>
      <c r="L17" s="169"/>
      <c r="M17" s="169"/>
      <c r="N17" s="171" t="s">
        <v>203</v>
      </c>
      <c r="O17" s="169"/>
      <c r="P17" s="169"/>
      <c r="Q17" s="169"/>
      <c r="R17" s="169"/>
      <c r="S17" s="171" t="s">
        <v>204</v>
      </c>
      <c r="T17" s="169"/>
      <c r="U17" s="169"/>
      <c r="V17" s="169"/>
      <c r="W17" s="169"/>
      <c r="X17" s="171" t="s">
        <v>205</v>
      </c>
      <c r="Y17" s="169"/>
      <c r="Z17" s="169"/>
      <c r="AA17" s="169"/>
      <c r="AB17" s="170" t="s">
        <v>206</v>
      </c>
      <c r="AC17" s="169"/>
      <c r="AD17" s="169"/>
      <c r="AE17" s="169"/>
      <c r="AF17" s="170" t="s">
        <v>207</v>
      </c>
      <c r="AG17" s="169"/>
      <c r="AH17" s="169"/>
      <c r="AI17" s="169"/>
      <c r="AJ17" s="171" t="s">
        <v>208</v>
      </c>
      <c r="AK17" s="169"/>
      <c r="AL17" s="169"/>
      <c r="AM17" s="169"/>
      <c r="AN17" s="169"/>
      <c r="AO17" s="171" t="s">
        <v>209</v>
      </c>
      <c r="AP17" s="169"/>
      <c r="AQ17" s="169"/>
      <c r="AR17" s="169"/>
      <c r="AS17" s="171" t="s">
        <v>210</v>
      </c>
      <c r="AT17" s="169"/>
      <c r="AU17" s="169"/>
      <c r="AV17" s="169"/>
      <c r="AW17" s="169"/>
      <c r="AX17" s="171" t="s">
        <v>211</v>
      </c>
      <c r="AY17" s="169"/>
      <c r="AZ17" s="169"/>
      <c r="BA17" s="169"/>
    </row>
    <row r="18" spans="1:53" ht="20.25" customHeight="1">
      <c r="A18" s="169"/>
      <c r="B18" s="45">
        <v>1</v>
      </c>
      <c r="C18" s="45">
        <v>2</v>
      </c>
      <c r="D18" s="45">
        <v>3</v>
      </c>
      <c r="E18" s="45">
        <v>4</v>
      </c>
      <c r="F18" s="45">
        <v>5</v>
      </c>
      <c r="G18" s="45">
        <v>6</v>
      </c>
      <c r="H18" s="45">
        <v>7</v>
      </c>
      <c r="I18" s="45">
        <v>8</v>
      </c>
      <c r="J18" s="45">
        <v>9</v>
      </c>
      <c r="K18" s="45">
        <v>10</v>
      </c>
      <c r="L18" s="45">
        <v>11</v>
      </c>
      <c r="M18" s="45">
        <v>12</v>
      </c>
      <c r="N18" s="45">
        <v>13</v>
      </c>
      <c r="O18" s="45">
        <v>14</v>
      </c>
      <c r="P18" s="45">
        <v>15</v>
      </c>
      <c r="Q18" s="45">
        <v>16</v>
      </c>
      <c r="R18" s="45">
        <v>17</v>
      </c>
      <c r="S18" s="45">
        <v>18</v>
      </c>
      <c r="T18" s="45">
        <v>19</v>
      </c>
      <c r="U18" s="45">
        <v>20</v>
      </c>
      <c r="V18" s="45">
        <v>21</v>
      </c>
      <c r="W18" s="45">
        <v>22</v>
      </c>
      <c r="X18" s="45">
        <v>23</v>
      </c>
      <c r="Y18" s="45">
        <v>24</v>
      </c>
      <c r="Z18" s="45">
        <v>25</v>
      </c>
      <c r="AA18" s="45">
        <v>26</v>
      </c>
      <c r="AB18" s="45">
        <v>27</v>
      </c>
      <c r="AC18" s="45">
        <v>28</v>
      </c>
      <c r="AD18" s="45">
        <v>29</v>
      </c>
      <c r="AE18" s="45">
        <v>30</v>
      </c>
      <c r="AF18" s="45">
        <v>31</v>
      </c>
      <c r="AG18" s="45">
        <v>32</v>
      </c>
      <c r="AH18" s="45">
        <v>33</v>
      </c>
      <c r="AI18" s="45">
        <v>34</v>
      </c>
      <c r="AJ18" s="45">
        <v>35</v>
      </c>
      <c r="AK18" s="45">
        <v>36</v>
      </c>
      <c r="AL18" s="45">
        <v>37</v>
      </c>
      <c r="AM18" s="45">
        <v>38</v>
      </c>
      <c r="AN18" s="45">
        <v>39</v>
      </c>
      <c r="AO18" s="45">
        <v>40</v>
      </c>
      <c r="AP18" s="45">
        <v>41</v>
      </c>
      <c r="AQ18" s="45">
        <v>42</v>
      </c>
      <c r="AR18" s="45">
        <v>43</v>
      </c>
      <c r="AS18" s="45">
        <v>44</v>
      </c>
      <c r="AT18" s="45">
        <v>45</v>
      </c>
      <c r="AU18" s="45">
        <v>46</v>
      </c>
      <c r="AV18" s="45">
        <v>47</v>
      </c>
      <c r="AW18" s="45">
        <v>48</v>
      </c>
      <c r="AX18" s="45">
        <v>49</v>
      </c>
      <c r="AY18" s="45">
        <v>50</v>
      </c>
      <c r="AZ18" s="45">
        <v>51</v>
      </c>
      <c r="BA18" s="45">
        <v>52</v>
      </c>
    </row>
    <row r="19" spans="1:53" ht="19.5" customHeight="1">
      <c r="A19" s="148">
        <v>1</v>
      </c>
      <c r="B19" s="135" t="s">
        <v>212</v>
      </c>
      <c r="C19" s="135" t="s">
        <v>212</v>
      </c>
      <c r="D19" s="135" t="s">
        <v>212</v>
      </c>
      <c r="E19" s="135" t="s">
        <v>212</v>
      </c>
      <c r="F19" s="135" t="s">
        <v>212</v>
      </c>
      <c r="G19" s="135" t="s">
        <v>212</v>
      </c>
      <c r="H19" s="135" t="s">
        <v>212</v>
      </c>
      <c r="I19" s="135" t="s">
        <v>212</v>
      </c>
      <c r="J19" s="135" t="s">
        <v>212</v>
      </c>
      <c r="K19" s="135" t="s">
        <v>212</v>
      </c>
      <c r="L19" s="135" t="s">
        <v>212</v>
      </c>
      <c r="M19" s="135" t="s">
        <v>212</v>
      </c>
      <c r="N19" s="135" t="s">
        <v>212</v>
      </c>
      <c r="O19" s="135" t="s">
        <v>212</v>
      </c>
      <c r="P19" s="135" t="s">
        <v>212</v>
      </c>
      <c r="Q19" s="135" t="s">
        <v>213</v>
      </c>
      <c r="R19" s="135" t="s">
        <v>214</v>
      </c>
      <c r="S19" s="135" t="s">
        <v>214</v>
      </c>
      <c r="T19" s="135" t="s">
        <v>215</v>
      </c>
      <c r="U19" s="135" t="s">
        <v>215</v>
      </c>
      <c r="V19" s="135" t="s">
        <v>212</v>
      </c>
      <c r="W19" s="135" t="s">
        <v>212</v>
      </c>
      <c r="X19" s="135" t="s">
        <v>212</v>
      </c>
      <c r="Y19" s="135" t="s">
        <v>212</v>
      </c>
      <c r="Z19" s="135" t="s">
        <v>212</v>
      </c>
      <c r="AA19" s="135" t="s">
        <v>212</v>
      </c>
      <c r="AB19" s="135" t="s">
        <v>212</v>
      </c>
      <c r="AC19" s="135" t="s">
        <v>212</v>
      </c>
      <c r="AD19" s="135" t="s">
        <v>212</v>
      </c>
      <c r="AE19" s="135" t="s">
        <v>212</v>
      </c>
      <c r="AF19" s="135" t="s">
        <v>212</v>
      </c>
      <c r="AG19" s="135" t="s">
        <v>212</v>
      </c>
      <c r="AH19" s="135" t="s">
        <v>212</v>
      </c>
      <c r="AI19" s="135" t="s">
        <v>212</v>
      </c>
      <c r="AJ19" s="135" t="s">
        <v>212</v>
      </c>
      <c r="AK19" s="135" t="s">
        <v>212</v>
      </c>
      <c r="AL19" s="135" t="s">
        <v>212</v>
      </c>
      <c r="AM19" s="135" t="s">
        <v>212</v>
      </c>
      <c r="AN19" s="135" t="s">
        <v>213</v>
      </c>
      <c r="AO19" s="135" t="s">
        <v>216</v>
      </c>
      <c r="AP19" s="135" t="s">
        <v>214</v>
      </c>
      <c r="AQ19" s="135" t="s">
        <v>214</v>
      </c>
      <c r="AR19" s="135" t="s">
        <v>215</v>
      </c>
      <c r="AS19" s="28" t="s">
        <v>215</v>
      </c>
      <c r="AT19" s="28" t="s">
        <v>215</v>
      </c>
      <c r="AU19" s="28" t="s">
        <v>215</v>
      </c>
      <c r="AV19" s="28" t="s">
        <v>215</v>
      </c>
      <c r="AW19" s="28" t="s">
        <v>215</v>
      </c>
      <c r="AX19" s="28" t="s">
        <v>215</v>
      </c>
      <c r="AY19" s="28" t="s">
        <v>215</v>
      </c>
      <c r="AZ19" s="28" t="s">
        <v>215</v>
      </c>
      <c r="BA19" s="28" t="s">
        <v>215</v>
      </c>
    </row>
    <row r="20" spans="1:53" ht="19.5" customHeight="1">
      <c r="A20" s="148">
        <v>2</v>
      </c>
      <c r="B20" s="135" t="s">
        <v>212</v>
      </c>
      <c r="C20" s="135" t="s">
        <v>212</v>
      </c>
      <c r="D20" s="135" t="s">
        <v>212</v>
      </c>
      <c r="E20" s="135" t="s">
        <v>212</v>
      </c>
      <c r="F20" s="135" t="s">
        <v>212</v>
      </c>
      <c r="G20" s="135" t="s">
        <v>212</v>
      </c>
      <c r="H20" s="135" t="s">
        <v>212</v>
      </c>
      <c r="I20" s="135" t="s">
        <v>212</v>
      </c>
      <c r="J20" s="135" t="s">
        <v>212</v>
      </c>
      <c r="K20" s="135" t="s">
        <v>212</v>
      </c>
      <c r="L20" s="135" t="s">
        <v>212</v>
      </c>
      <c r="M20" s="135" t="s">
        <v>212</v>
      </c>
      <c r="N20" s="135" t="s">
        <v>212</v>
      </c>
      <c r="O20" s="135" t="s">
        <v>212</v>
      </c>
      <c r="P20" s="135" t="s">
        <v>212</v>
      </c>
      <c r="Q20" s="135" t="s">
        <v>213</v>
      </c>
      <c r="R20" s="135" t="s">
        <v>214</v>
      </c>
      <c r="S20" s="135" t="s">
        <v>214</v>
      </c>
      <c r="T20" s="135" t="s">
        <v>215</v>
      </c>
      <c r="U20" s="135" t="s">
        <v>215</v>
      </c>
      <c r="V20" s="135" t="s">
        <v>238</v>
      </c>
      <c r="W20" s="135" t="s">
        <v>238</v>
      </c>
      <c r="X20" s="135" t="s">
        <v>238</v>
      </c>
      <c r="Y20" s="135" t="s">
        <v>238</v>
      </c>
      <c r="Z20" s="135" t="s">
        <v>238</v>
      </c>
      <c r="AA20" s="135" t="s">
        <v>238</v>
      </c>
      <c r="AB20" s="135" t="s">
        <v>238</v>
      </c>
      <c r="AC20" s="135" t="s">
        <v>238</v>
      </c>
      <c r="AD20" s="135" t="s">
        <v>238</v>
      </c>
      <c r="AE20" s="135" t="s">
        <v>238</v>
      </c>
      <c r="AF20" s="135" t="s">
        <v>238</v>
      </c>
      <c r="AG20" s="135" t="s">
        <v>238</v>
      </c>
      <c r="AH20" s="135" t="s">
        <v>238</v>
      </c>
      <c r="AI20" s="135" t="s">
        <v>238</v>
      </c>
      <c r="AJ20" s="135" t="s">
        <v>238</v>
      </c>
      <c r="AK20" s="135" t="s">
        <v>212</v>
      </c>
      <c r="AL20" s="135" t="s">
        <v>212</v>
      </c>
      <c r="AM20" s="135" t="s">
        <v>212</v>
      </c>
      <c r="AN20" s="135" t="s">
        <v>213</v>
      </c>
      <c r="AO20" s="135" t="s">
        <v>216</v>
      </c>
      <c r="AP20" s="135" t="s">
        <v>214</v>
      </c>
      <c r="AQ20" s="135" t="s">
        <v>214</v>
      </c>
      <c r="AR20" s="135" t="s">
        <v>215</v>
      </c>
      <c r="AS20" s="28" t="s">
        <v>215</v>
      </c>
      <c r="AT20" s="28" t="s">
        <v>215</v>
      </c>
      <c r="AU20" s="28" t="s">
        <v>215</v>
      </c>
      <c r="AV20" s="28" t="s">
        <v>215</v>
      </c>
      <c r="AW20" s="28" t="s">
        <v>215</v>
      </c>
      <c r="AX20" s="28" t="s">
        <v>215</v>
      </c>
      <c r="AY20" s="28" t="s">
        <v>215</v>
      </c>
      <c r="AZ20" s="28" t="s">
        <v>215</v>
      </c>
      <c r="BA20" s="28" t="s">
        <v>215</v>
      </c>
    </row>
    <row r="21" spans="1:53" ht="19.5" customHeight="1">
      <c r="A21" s="148">
        <v>3</v>
      </c>
      <c r="B21" s="135" t="s">
        <v>212</v>
      </c>
      <c r="C21" s="135" t="s">
        <v>212</v>
      </c>
      <c r="D21" s="135" t="s">
        <v>212</v>
      </c>
      <c r="E21" s="135" t="s">
        <v>212</v>
      </c>
      <c r="F21" s="135" t="s">
        <v>212</v>
      </c>
      <c r="G21" s="135" t="s">
        <v>212</v>
      </c>
      <c r="H21" s="135" t="s">
        <v>212</v>
      </c>
      <c r="I21" s="135" t="s">
        <v>212</v>
      </c>
      <c r="J21" s="135" t="s">
        <v>212</v>
      </c>
      <c r="K21" s="135" t="s">
        <v>212</v>
      </c>
      <c r="L21" s="135" t="s">
        <v>212</v>
      </c>
      <c r="M21" s="135" t="s">
        <v>212</v>
      </c>
      <c r="N21" s="135" t="s">
        <v>212</v>
      </c>
      <c r="O21" s="135" t="s">
        <v>212</v>
      </c>
      <c r="P21" s="135" t="s">
        <v>212</v>
      </c>
      <c r="Q21" s="135" t="s">
        <v>213</v>
      </c>
      <c r="R21" s="135" t="s">
        <v>214</v>
      </c>
      <c r="S21" s="135" t="s">
        <v>214</v>
      </c>
      <c r="T21" s="135" t="s">
        <v>215</v>
      </c>
      <c r="U21" s="135" t="s">
        <v>215</v>
      </c>
      <c r="V21" s="135" t="s">
        <v>212</v>
      </c>
      <c r="W21" s="135" t="s">
        <v>212</v>
      </c>
      <c r="X21" s="135" t="s">
        <v>212</v>
      </c>
      <c r="Y21" s="135" t="s">
        <v>212</v>
      </c>
      <c r="Z21" s="135" t="s">
        <v>212</v>
      </c>
      <c r="AA21" s="135" t="s">
        <v>212</v>
      </c>
      <c r="AB21" s="135" t="s">
        <v>212</v>
      </c>
      <c r="AC21" s="135" t="s">
        <v>212</v>
      </c>
      <c r="AD21" s="135" t="s">
        <v>212</v>
      </c>
      <c r="AE21" s="135" t="s">
        <v>212</v>
      </c>
      <c r="AF21" s="135" t="s">
        <v>212</v>
      </c>
      <c r="AG21" s="135" t="s">
        <v>212</v>
      </c>
      <c r="AH21" s="135" t="s">
        <v>212</v>
      </c>
      <c r="AI21" s="135" t="s">
        <v>214</v>
      </c>
      <c r="AJ21" s="135" t="s">
        <v>214</v>
      </c>
      <c r="AK21" s="135" t="s">
        <v>217</v>
      </c>
      <c r="AL21" s="135" t="s">
        <v>217</v>
      </c>
      <c r="AM21" s="135" t="s">
        <v>217</v>
      </c>
      <c r="AN21" s="135" t="s">
        <v>217</v>
      </c>
      <c r="AO21" s="135" t="s">
        <v>218</v>
      </c>
      <c r="AP21" s="135" t="s">
        <v>218</v>
      </c>
      <c r="AQ21" s="135" t="s">
        <v>219</v>
      </c>
      <c r="AR21" s="135" t="s">
        <v>219</v>
      </c>
      <c r="AS21" s="170"/>
      <c r="AT21" s="172"/>
      <c r="AU21" s="172"/>
      <c r="AV21" s="172"/>
      <c r="AW21" s="172"/>
      <c r="AX21" s="149"/>
      <c r="AY21" s="149"/>
      <c r="AZ21" s="149"/>
      <c r="BA21" s="149"/>
    </row>
    <row r="22" spans="1:53" ht="19.5" customHeight="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8"/>
      <c r="AG22" s="138"/>
      <c r="AH22" s="138"/>
      <c r="AI22" s="138"/>
      <c r="AJ22" s="137"/>
      <c r="AK22" s="137"/>
      <c r="AL22" s="137"/>
      <c r="AM22" s="137"/>
      <c r="AN22" s="137"/>
      <c r="AO22" s="137"/>
      <c r="AP22" s="137"/>
      <c r="AQ22" s="137"/>
      <c r="AR22" s="137"/>
      <c r="AS22" s="11"/>
      <c r="AT22" s="139"/>
      <c r="AU22" s="139"/>
      <c r="AV22" s="139"/>
      <c r="AW22" s="139"/>
      <c r="AX22" s="139"/>
      <c r="AY22" s="139"/>
      <c r="AZ22" s="139"/>
      <c r="BA22" s="139"/>
    </row>
    <row r="23" spans="1:53" ht="19.5" customHeight="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8"/>
      <c r="AG23" s="138"/>
      <c r="AH23" s="138"/>
      <c r="AI23" s="138"/>
      <c r="AJ23" s="137"/>
      <c r="AK23" s="137"/>
      <c r="AL23" s="137"/>
      <c r="AM23" s="137"/>
      <c r="AN23" s="137"/>
      <c r="AO23" s="137"/>
      <c r="AP23" s="137"/>
      <c r="AQ23" s="137"/>
      <c r="AR23" s="137"/>
      <c r="AS23" s="11"/>
      <c r="AT23" s="139"/>
      <c r="AU23" s="139"/>
      <c r="AV23" s="139"/>
      <c r="AW23" s="139"/>
      <c r="AX23" s="139"/>
      <c r="AY23" s="139"/>
      <c r="AZ23" s="139"/>
      <c r="BA23" s="139"/>
    </row>
    <row r="24" spans="1:53" ht="19.5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8"/>
      <c r="AG24" s="138"/>
      <c r="AH24" s="138"/>
      <c r="AI24" s="138"/>
      <c r="AJ24" s="137"/>
      <c r="AK24" s="137"/>
      <c r="AL24" s="137"/>
      <c r="AM24" s="137"/>
      <c r="AN24" s="137"/>
      <c r="AO24" s="137"/>
      <c r="AP24" s="137"/>
      <c r="AQ24" s="137"/>
      <c r="AR24" s="137"/>
      <c r="AS24" s="11"/>
      <c r="AT24" s="139"/>
      <c r="AU24" s="139"/>
      <c r="AV24" s="139"/>
      <c r="AW24" s="139"/>
      <c r="AX24" s="139"/>
      <c r="AY24" s="139"/>
      <c r="AZ24" s="139"/>
      <c r="BA24" s="139"/>
    </row>
    <row r="25" spans="1:53" ht="19.5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 t="s">
        <v>220</v>
      </c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</row>
    <row r="26" spans="1:53" ht="21" customHeight="1">
      <c r="A26" s="166" t="s">
        <v>221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40"/>
      <c r="AW26" s="140"/>
      <c r="AX26" s="140"/>
      <c r="AY26" s="140"/>
      <c r="AZ26" s="140"/>
      <c r="BA26" s="124"/>
    </row>
    <row r="27" spans="1:53" ht="15.75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40"/>
      <c r="AW27" s="140"/>
      <c r="AX27" s="140"/>
      <c r="AY27" s="140"/>
      <c r="AZ27" s="140"/>
      <c r="BA27" s="124"/>
    </row>
    <row r="28" spans="1:53" ht="21.75" customHeight="1">
      <c r="A28" s="141" t="s">
        <v>222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78" t="s">
        <v>223</v>
      </c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41"/>
      <c r="AO28" s="178" t="s">
        <v>224</v>
      </c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</row>
    <row r="29" spans="1:53" ht="11.25" customHeight="1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28"/>
    </row>
    <row r="30" spans="1:53" ht="22.5" customHeight="1">
      <c r="A30" s="173" t="s">
        <v>199</v>
      </c>
      <c r="B30" s="175"/>
      <c r="C30" s="173" t="s">
        <v>225</v>
      </c>
      <c r="D30" s="174"/>
      <c r="E30" s="174"/>
      <c r="F30" s="175"/>
      <c r="G30" s="182" t="s">
        <v>226</v>
      </c>
      <c r="H30" s="174"/>
      <c r="I30" s="175"/>
      <c r="J30" s="173" t="s">
        <v>227</v>
      </c>
      <c r="K30" s="174"/>
      <c r="L30" s="174"/>
      <c r="M30" s="175"/>
      <c r="N30" s="183" t="s">
        <v>228</v>
      </c>
      <c r="O30" s="174"/>
      <c r="P30" s="175"/>
      <c r="Q30" s="173" t="s">
        <v>229</v>
      </c>
      <c r="R30" s="174"/>
      <c r="S30" s="175"/>
      <c r="T30" s="173" t="s">
        <v>230</v>
      </c>
      <c r="U30" s="174"/>
      <c r="V30" s="175"/>
      <c r="W30" s="173" t="s">
        <v>231</v>
      </c>
      <c r="X30" s="174"/>
      <c r="Y30" s="175"/>
      <c r="Z30" s="139"/>
      <c r="AA30" s="184" t="s">
        <v>232</v>
      </c>
      <c r="AB30" s="185"/>
      <c r="AC30" s="185"/>
      <c r="AD30" s="185"/>
      <c r="AE30" s="185"/>
      <c r="AF30" s="185"/>
      <c r="AG30" s="186"/>
      <c r="AH30" s="173" t="s">
        <v>233</v>
      </c>
      <c r="AI30" s="193"/>
      <c r="AJ30" s="194"/>
      <c r="AK30" s="173" t="s">
        <v>234</v>
      </c>
      <c r="AL30" s="193"/>
      <c r="AM30" s="194"/>
      <c r="AN30" s="145"/>
      <c r="AO30" s="173" t="s">
        <v>235</v>
      </c>
      <c r="AP30" s="174"/>
      <c r="AQ30" s="174"/>
      <c r="AR30" s="175"/>
      <c r="AS30" s="183" t="s">
        <v>236</v>
      </c>
      <c r="AT30" s="174"/>
      <c r="AU30" s="174"/>
      <c r="AV30" s="174"/>
      <c r="AW30" s="175"/>
      <c r="AX30" s="173" t="s">
        <v>233</v>
      </c>
      <c r="AY30" s="174"/>
      <c r="AZ30" s="174"/>
      <c r="BA30" s="175"/>
    </row>
    <row r="31" spans="1:53" ht="15.75" customHeight="1">
      <c r="A31" s="176"/>
      <c r="B31" s="177"/>
      <c r="C31" s="176"/>
      <c r="D31" s="155"/>
      <c r="E31" s="155"/>
      <c r="F31" s="177"/>
      <c r="G31" s="176"/>
      <c r="H31" s="155"/>
      <c r="I31" s="177"/>
      <c r="J31" s="176"/>
      <c r="K31" s="155"/>
      <c r="L31" s="155"/>
      <c r="M31" s="177"/>
      <c r="N31" s="176"/>
      <c r="O31" s="155"/>
      <c r="P31" s="177"/>
      <c r="Q31" s="176"/>
      <c r="R31" s="155"/>
      <c r="S31" s="177"/>
      <c r="T31" s="176"/>
      <c r="U31" s="155"/>
      <c r="V31" s="177"/>
      <c r="W31" s="176"/>
      <c r="X31" s="155"/>
      <c r="Y31" s="177"/>
      <c r="Z31" s="139"/>
      <c r="AA31" s="187"/>
      <c r="AB31" s="188"/>
      <c r="AC31" s="188"/>
      <c r="AD31" s="188"/>
      <c r="AE31" s="188"/>
      <c r="AF31" s="188"/>
      <c r="AG31" s="189"/>
      <c r="AH31" s="195"/>
      <c r="AI31" s="196"/>
      <c r="AJ31" s="197"/>
      <c r="AK31" s="195"/>
      <c r="AL31" s="196"/>
      <c r="AM31" s="197"/>
      <c r="AN31" s="145"/>
      <c r="AO31" s="176"/>
      <c r="AP31" s="155"/>
      <c r="AQ31" s="155"/>
      <c r="AR31" s="177"/>
      <c r="AS31" s="176"/>
      <c r="AT31" s="155"/>
      <c r="AU31" s="155"/>
      <c r="AV31" s="155"/>
      <c r="AW31" s="177"/>
      <c r="AX31" s="176"/>
      <c r="AY31" s="155"/>
      <c r="AZ31" s="155"/>
      <c r="BA31" s="177"/>
    </row>
    <row r="32" spans="1:53" ht="42" customHeight="1">
      <c r="A32" s="179"/>
      <c r="B32" s="180"/>
      <c r="C32" s="179"/>
      <c r="D32" s="181"/>
      <c r="E32" s="181"/>
      <c r="F32" s="180"/>
      <c r="G32" s="179"/>
      <c r="H32" s="181"/>
      <c r="I32" s="180"/>
      <c r="J32" s="179"/>
      <c r="K32" s="181"/>
      <c r="L32" s="181"/>
      <c r="M32" s="180"/>
      <c r="N32" s="179"/>
      <c r="O32" s="181"/>
      <c r="P32" s="180"/>
      <c r="Q32" s="179"/>
      <c r="R32" s="181"/>
      <c r="S32" s="180"/>
      <c r="T32" s="179"/>
      <c r="U32" s="181"/>
      <c r="V32" s="180"/>
      <c r="W32" s="179"/>
      <c r="X32" s="181"/>
      <c r="Y32" s="180"/>
      <c r="Z32" s="139"/>
      <c r="AA32" s="190"/>
      <c r="AB32" s="191"/>
      <c r="AC32" s="191"/>
      <c r="AD32" s="191"/>
      <c r="AE32" s="191"/>
      <c r="AF32" s="191"/>
      <c r="AG32" s="192"/>
      <c r="AH32" s="198"/>
      <c r="AI32" s="199"/>
      <c r="AJ32" s="200"/>
      <c r="AK32" s="198"/>
      <c r="AL32" s="199"/>
      <c r="AM32" s="200"/>
      <c r="AN32" s="145"/>
      <c r="AO32" s="176"/>
      <c r="AP32" s="155"/>
      <c r="AQ32" s="155"/>
      <c r="AR32" s="177"/>
      <c r="AS32" s="176"/>
      <c r="AT32" s="155"/>
      <c r="AU32" s="155"/>
      <c r="AV32" s="155"/>
      <c r="AW32" s="177"/>
      <c r="AX32" s="176"/>
      <c r="AY32" s="155"/>
      <c r="AZ32" s="155"/>
      <c r="BA32" s="177"/>
    </row>
    <row r="33" spans="1:53" ht="27" customHeight="1">
      <c r="A33" s="201">
        <v>2</v>
      </c>
      <c r="B33" s="202"/>
      <c r="C33" s="203">
        <v>33</v>
      </c>
      <c r="D33" s="204"/>
      <c r="E33" s="204"/>
      <c r="F33" s="202"/>
      <c r="G33" s="203">
        <v>7</v>
      </c>
      <c r="H33" s="204"/>
      <c r="I33" s="202"/>
      <c r="J33" s="203"/>
      <c r="K33" s="204"/>
      <c r="L33" s="204"/>
      <c r="M33" s="202"/>
      <c r="N33" s="203"/>
      <c r="O33" s="204"/>
      <c r="P33" s="202"/>
      <c r="Q33" s="209"/>
      <c r="R33" s="204"/>
      <c r="S33" s="202"/>
      <c r="T33" s="203">
        <v>12</v>
      </c>
      <c r="U33" s="204"/>
      <c r="V33" s="202"/>
      <c r="W33" s="203">
        <f t="shared" ref="W33:W35" si="0">C33+G33+J33+N33+Q33+T33</f>
        <v>52</v>
      </c>
      <c r="X33" s="204"/>
      <c r="Y33" s="202"/>
      <c r="Z33" s="139"/>
      <c r="AA33" s="210" t="s">
        <v>237</v>
      </c>
      <c r="AB33" s="204"/>
      <c r="AC33" s="204"/>
      <c r="AD33" s="204"/>
      <c r="AE33" s="204"/>
      <c r="AF33" s="204"/>
      <c r="AG33" s="202"/>
      <c r="AH33" s="205">
        <v>6</v>
      </c>
      <c r="AI33" s="174"/>
      <c r="AJ33" s="175"/>
      <c r="AK33" s="203">
        <v>4</v>
      </c>
      <c r="AL33" s="204"/>
      <c r="AM33" s="202"/>
      <c r="AN33" s="145"/>
      <c r="AO33" s="205">
        <v>1</v>
      </c>
      <c r="AP33" s="174"/>
      <c r="AQ33" s="174"/>
      <c r="AR33" s="175"/>
      <c r="AS33" s="205" t="s">
        <v>140</v>
      </c>
      <c r="AT33" s="174"/>
      <c r="AU33" s="174"/>
      <c r="AV33" s="174"/>
      <c r="AW33" s="175"/>
      <c r="AX33" s="205">
        <v>6</v>
      </c>
      <c r="AY33" s="174"/>
      <c r="AZ33" s="174"/>
      <c r="BA33" s="175"/>
    </row>
    <row r="34" spans="1:53" ht="21.75" customHeight="1">
      <c r="A34" s="201">
        <v>3</v>
      </c>
      <c r="B34" s="202"/>
      <c r="C34" s="203">
        <v>33</v>
      </c>
      <c r="D34" s="204"/>
      <c r="E34" s="204"/>
      <c r="F34" s="202"/>
      <c r="G34" s="203">
        <v>7</v>
      </c>
      <c r="H34" s="204"/>
      <c r="I34" s="202"/>
      <c r="J34" s="206"/>
      <c r="K34" s="207"/>
      <c r="L34" s="207"/>
      <c r="M34" s="208"/>
      <c r="N34" s="203"/>
      <c r="O34" s="204"/>
      <c r="P34" s="202"/>
      <c r="Q34" s="209"/>
      <c r="R34" s="204"/>
      <c r="S34" s="202"/>
      <c r="T34" s="203">
        <v>12</v>
      </c>
      <c r="U34" s="204"/>
      <c r="V34" s="202"/>
      <c r="W34" s="203">
        <v>52</v>
      </c>
      <c r="X34" s="204"/>
      <c r="Y34" s="202"/>
      <c r="Z34" s="139"/>
      <c r="AA34" s="211"/>
      <c r="AB34" s="174"/>
      <c r="AC34" s="174"/>
      <c r="AD34" s="174"/>
      <c r="AE34" s="174"/>
      <c r="AF34" s="174"/>
      <c r="AG34" s="175"/>
      <c r="AH34" s="205"/>
      <c r="AI34" s="174"/>
      <c r="AJ34" s="175"/>
      <c r="AK34" s="205"/>
      <c r="AL34" s="174"/>
      <c r="AM34" s="175"/>
      <c r="AN34" s="145"/>
      <c r="AO34" s="176"/>
      <c r="AP34" s="155"/>
      <c r="AQ34" s="155"/>
      <c r="AR34" s="177"/>
      <c r="AS34" s="176"/>
      <c r="AT34" s="155"/>
      <c r="AU34" s="155"/>
      <c r="AV34" s="155"/>
      <c r="AW34" s="177"/>
      <c r="AX34" s="176"/>
      <c r="AY34" s="155"/>
      <c r="AZ34" s="155"/>
      <c r="BA34" s="177"/>
    </row>
    <row r="35" spans="1:53" ht="25.5" customHeight="1">
      <c r="A35" s="201">
        <v>4</v>
      </c>
      <c r="B35" s="202"/>
      <c r="C35" s="203">
        <v>28</v>
      </c>
      <c r="D35" s="204"/>
      <c r="E35" s="204"/>
      <c r="F35" s="202"/>
      <c r="G35" s="203">
        <v>4</v>
      </c>
      <c r="H35" s="204"/>
      <c r="I35" s="202"/>
      <c r="J35" s="203">
        <v>4</v>
      </c>
      <c r="K35" s="204"/>
      <c r="L35" s="204"/>
      <c r="M35" s="202"/>
      <c r="N35" s="203">
        <v>2</v>
      </c>
      <c r="O35" s="204"/>
      <c r="P35" s="202"/>
      <c r="Q35" s="203">
        <v>2</v>
      </c>
      <c r="R35" s="204"/>
      <c r="S35" s="202"/>
      <c r="T35" s="203">
        <v>2</v>
      </c>
      <c r="U35" s="204"/>
      <c r="V35" s="202"/>
      <c r="W35" s="203">
        <f t="shared" si="0"/>
        <v>42</v>
      </c>
      <c r="X35" s="204"/>
      <c r="Y35" s="202"/>
      <c r="Z35" s="139"/>
      <c r="AA35" s="179"/>
      <c r="AB35" s="181"/>
      <c r="AC35" s="181"/>
      <c r="AD35" s="181"/>
      <c r="AE35" s="181"/>
      <c r="AF35" s="181"/>
      <c r="AG35" s="180"/>
      <c r="AH35" s="179"/>
      <c r="AI35" s="181"/>
      <c r="AJ35" s="180"/>
      <c r="AK35" s="179"/>
      <c r="AL35" s="181"/>
      <c r="AM35" s="180"/>
      <c r="AN35" s="146"/>
      <c r="AO35" s="176"/>
      <c r="AP35" s="155"/>
      <c r="AQ35" s="155"/>
      <c r="AR35" s="177"/>
      <c r="AS35" s="176"/>
      <c r="AT35" s="155"/>
      <c r="AU35" s="155"/>
      <c r="AV35" s="155"/>
      <c r="AW35" s="177"/>
      <c r="AX35" s="176"/>
      <c r="AY35" s="155"/>
      <c r="AZ35" s="155"/>
      <c r="BA35" s="177"/>
    </row>
    <row r="36" spans="1:53" ht="34.5" customHeight="1">
      <c r="A36" s="203" t="s">
        <v>15</v>
      </c>
      <c r="B36" s="202"/>
      <c r="C36" s="203">
        <f>SUM(C33:F35)</f>
        <v>94</v>
      </c>
      <c r="D36" s="204"/>
      <c r="E36" s="204"/>
      <c r="F36" s="202"/>
      <c r="G36" s="203">
        <f>SUM(G33:I35)</f>
        <v>18</v>
      </c>
      <c r="H36" s="204"/>
      <c r="I36" s="202"/>
      <c r="J36" s="206">
        <v>4</v>
      </c>
      <c r="K36" s="207"/>
      <c r="L36" s="207"/>
      <c r="M36" s="208"/>
      <c r="N36" s="213">
        <f>SUM(N33:P35)</f>
        <v>2</v>
      </c>
      <c r="O36" s="204"/>
      <c r="P36" s="202"/>
      <c r="Q36" s="203">
        <f>SUM(Q33:S35)</f>
        <v>2</v>
      </c>
      <c r="R36" s="204"/>
      <c r="S36" s="202"/>
      <c r="T36" s="203">
        <f>SUM(T33:V35)</f>
        <v>26</v>
      </c>
      <c r="U36" s="204"/>
      <c r="V36" s="202"/>
      <c r="W36" s="203">
        <f>SUM(W33:Y35)</f>
        <v>146</v>
      </c>
      <c r="X36" s="204"/>
      <c r="Y36" s="202"/>
      <c r="Z36" s="139"/>
      <c r="AA36" s="212"/>
      <c r="AB36" s="204"/>
      <c r="AC36" s="204"/>
      <c r="AD36" s="204"/>
      <c r="AE36" s="204"/>
      <c r="AF36" s="204"/>
      <c r="AG36" s="202"/>
      <c r="AH36" s="203"/>
      <c r="AI36" s="204"/>
      <c r="AJ36" s="202"/>
      <c r="AK36" s="203"/>
      <c r="AL36" s="204"/>
      <c r="AM36" s="202"/>
      <c r="AN36" s="147"/>
      <c r="AO36" s="179"/>
      <c r="AP36" s="181"/>
      <c r="AQ36" s="181"/>
      <c r="AR36" s="180"/>
      <c r="AS36" s="179"/>
      <c r="AT36" s="181"/>
      <c r="AU36" s="181"/>
      <c r="AV36" s="181"/>
      <c r="AW36" s="180"/>
      <c r="AX36" s="179"/>
      <c r="AY36" s="181"/>
      <c r="AZ36" s="181"/>
      <c r="BA36" s="180"/>
    </row>
    <row r="37" spans="1:53" ht="15.75" customHeight="1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</row>
    <row r="38" spans="1:53" ht="15.75" customHeight="1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</row>
    <row r="39" spans="1:53" ht="15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</row>
    <row r="40" spans="1:53" ht="15.75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</row>
    <row r="41" spans="1:53" ht="15.75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</row>
    <row r="42" spans="1:53" ht="15.75" customHeight="1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</row>
    <row r="43" spans="1:53" ht="15.7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</row>
    <row r="44" spans="1:53" ht="15.75" customHeight="1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</row>
    <row r="45" spans="1:53" ht="15.75" customHeight="1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</row>
    <row r="46" spans="1:53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</row>
    <row r="47" spans="1:53" ht="15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</row>
    <row r="48" spans="1:53" ht="15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</row>
    <row r="49" spans="1:53" ht="15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</row>
    <row r="50" spans="1:53" ht="15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</row>
    <row r="51" spans="1:53" ht="15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</row>
    <row r="52" spans="1:53" ht="15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</row>
    <row r="53" spans="1:53" ht="15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</row>
    <row r="54" spans="1:53" ht="15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</row>
    <row r="55" spans="1:53" ht="15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</row>
    <row r="56" spans="1:53" ht="15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</row>
    <row r="57" spans="1:53" ht="15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</row>
    <row r="58" spans="1:53" ht="15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</row>
    <row r="59" spans="1:53" ht="15.75" customHeight="1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</row>
    <row r="60" spans="1:53" ht="15.7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</row>
    <row r="61" spans="1:53" ht="15.75" customHeight="1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</row>
    <row r="62" spans="1:53" ht="15.75" customHeight="1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</row>
    <row r="63" spans="1:53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</row>
    <row r="64" spans="1:53" ht="15.75" customHeight="1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</row>
    <row r="65" spans="1:53" ht="15.75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</row>
    <row r="66" spans="1:53" ht="15.75" customHeight="1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</row>
    <row r="67" spans="1:53" ht="15.75" customHeight="1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</row>
    <row r="68" spans="1:53" ht="15.75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</row>
    <row r="69" spans="1:53" ht="15.75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</row>
    <row r="70" spans="1:53" ht="15.75" customHeight="1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</row>
    <row r="71" spans="1:53" ht="15.75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</row>
    <row r="72" spans="1:53" ht="15.75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</row>
    <row r="73" spans="1:53" ht="15.75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</row>
    <row r="74" spans="1:53" ht="15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</row>
    <row r="75" spans="1:53" ht="15.7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</row>
    <row r="76" spans="1:53" ht="15.75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</row>
    <row r="77" spans="1:53" ht="15.75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</row>
    <row r="78" spans="1:53" ht="15.75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</row>
    <row r="79" spans="1:53" ht="15.75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</row>
    <row r="80" spans="1:53" ht="15.75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</row>
    <row r="81" spans="1:53" ht="15.75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</row>
    <row r="82" spans="1:53" ht="15.75" customHeigh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</row>
    <row r="83" spans="1:53" ht="15.75" customHeight="1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</row>
    <row r="84" spans="1:53" ht="15.7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</row>
    <row r="85" spans="1:53" ht="15.7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</row>
    <row r="86" spans="1:53" ht="15.7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</row>
    <row r="87" spans="1:53" ht="15.7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</row>
    <row r="88" spans="1:53" ht="15.7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</row>
    <row r="89" spans="1:53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</row>
    <row r="90" spans="1:53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</row>
    <row r="91" spans="1:53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</row>
    <row r="92" spans="1:53" ht="15.7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</row>
    <row r="93" spans="1:53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</row>
    <row r="94" spans="1:53" ht="15.7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</row>
    <row r="95" spans="1:53" ht="15.7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</row>
    <row r="96" spans="1:53" ht="15.7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</row>
    <row r="97" spans="1:53" ht="15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</row>
    <row r="98" spans="1:53" ht="15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</row>
  </sheetData>
  <mergeCells count="95">
    <mergeCell ref="AH36:AJ36"/>
    <mergeCell ref="AK36:AM36"/>
    <mergeCell ref="T35:V35"/>
    <mergeCell ref="W35:Y35"/>
    <mergeCell ref="AH34:AJ35"/>
    <mergeCell ref="AK34:AM35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A34:AG35"/>
    <mergeCell ref="Q35:S35"/>
    <mergeCell ref="AA36:AG36"/>
    <mergeCell ref="A35:B35"/>
    <mergeCell ref="C35:F35"/>
    <mergeCell ref="G35:I35"/>
    <mergeCell ref="J35:M35"/>
    <mergeCell ref="N35:P35"/>
    <mergeCell ref="AO33:AR36"/>
    <mergeCell ref="AS33:AW36"/>
    <mergeCell ref="AX33:BA36"/>
    <mergeCell ref="A34:B34"/>
    <mergeCell ref="C34:F34"/>
    <mergeCell ref="G34:I34"/>
    <mergeCell ref="J34:M34"/>
    <mergeCell ref="N34:P34"/>
    <mergeCell ref="Q34:S34"/>
    <mergeCell ref="T34:V34"/>
    <mergeCell ref="Q33:S33"/>
    <mergeCell ref="T33:V33"/>
    <mergeCell ref="W33:Y33"/>
    <mergeCell ref="AA33:AG33"/>
    <mergeCell ref="AH33:AJ33"/>
    <mergeCell ref="AK33:AM33"/>
    <mergeCell ref="A33:B33"/>
    <mergeCell ref="C33:F33"/>
    <mergeCell ref="G33:I33"/>
    <mergeCell ref="J33:M33"/>
    <mergeCell ref="N33:P33"/>
    <mergeCell ref="AX30:BA32"/>
    <mergeCell ref="AA28:AM28"/>
    <mergeCell ref="AO28:BA28"/>
    <mergeCell ref="A30:B32"/>
    <mergeCell ref="C30:F32"/>
    <mergeCell ref="G30:I32"/>
    <mergeCell ref="J30:M32"/>
    <mergeCell ref="N30:P32"/>
    <mergeCell ref="Q30:S32"/>
    <mergeCell ref="T30:V32"/>
    <mergeCell ref="W30:Y32"/>
    <mergeCell ref="AA30:AG32"/>
    <mergeCell ref="AH30:AJ32"/>
    <mergeCell ref="AK30:AM32"/>
    <mergeCell ref="AO30:AR32"/>
    <mergeCell ref="AS30:AW32"/>
    <mergeCell ref="A26:AU26"/>
    <mergeCell ref="A15:BA15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AS21:AW21"/>
    <mergeCell ref="P12:AM12"/>
    <mergeCell ref="P5:AM5"/>
    <mergeCell ref="A6:O6"/>
    <mergeCell ref="AO6:BA6"/>
    <mergeCell ref="A7:O7"/>
    <mergeCell ref="P7:AL7"/>
    <mergeCell ref="AN7:BA7"/>
    <mergeCell ref="P8:AL8"/>
    <mergeCell ref="AN8:BA10"/>
    <mergeCell ref="P9:AL9"/>
    <mergeCell ref="P10:AM10"/>
    <mergeCell ref="P11:AM11"/>
    <mergeCell ref="AN3:BA4"/>
    <mergeCell ref="A4:O4"/>
    <mergeCell ref="A1:O1"/>
    <mergeCell ref="P1:AM1"/>
    <mergeCell ref="A2:O2"/>
    <mergeCell ref="A3:O3"/>
    <mergeCell ref="P3:AM3"/>
  </mergeCells>
  <pageMargins left="0.70866141732283461" right="0.70866141732283461" top="0.39370078740157483" bottom="0.3937007874015748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58"/>
  <sheetViews>
    <sheetView tabSelected="1" topLeftCell="A138" workbookViewId="0">
      <selection activeCell="D158" sqref="D158:G158"/>
    </sheetView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8.886718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5" customWidth="1"/>
    <col min="15" max="15" width="5.44140625" customWidth="1"/>
    <col min="16" max="16" width="5.109375" customWidth="1"/>
    <col min="17" max="17" width="6.88671875" customWidth="1"/>
    <col min="18" max="18" width="5" customWidth="1"/>
    <col min="19" max="19" width="5.33203125" customWidth="1"/>
    <col min="20" max="27" width="8.6640625" hidden="1" customWidth="1"/>
    <col min="28" max="29" width="12.6640625" hidden="1" customWidth="1"/>
    <col min="30" max="30" width="8.6640625" hidden="1" customWidth="1"/>
    <col min="31" max="32" width="12.6640625" hidden="1" customWidth="1"/>
    <col min="33" max="33" width="8.6640625" hidden="1" customWidth="1"/>
    <col min="34" max="34" width="12.6640625" hidden="1" customWidth="1"/>
    <col min="35" max="35" width="13.44140625" hidden="1" customWidth="1"/>
    <col min="36" max="36" width="8.6640625" hidden="1" customWidth="1"/>
    <col min="37" max="37" width="12.6640625" hidden="1" customWidth="1"/>
    <col min="38" max="38" width="10.5546875" hidden="1" customWidth="1"/>
    <col min="39" max="41" width="8.6640625" hidden="1" customWidth="1"/>
    <col min="42" max="42" width="22.44140625" hidden="1" customWidth="1"/>
    <col min="43" max="43" width="8.6640625" hidden="1" customWidth="1"/>
    <col min="44" max="63" width="9.109375" customWidth="1"/>
  </cols>
  <sheetData>
    <row r="1" spans="1:63" ht="15.75" customHeight="1" thickBot="1">
      <c r="A1" s="217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"/>
      <c r="AN1" s="1"/>
      <c r="AO1" s="3"/>
      <c r="AP1" s="3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5.75" customHeight="1">
      <c r="A2" s="219" t="s">
        <v>1</v>
      </c>
      <c r="B2" s="222" t="s">
        <v>2</v>
      </c>
      <c r="C2" s="223" t="s">
        <v>3</v>
      </c>
      <c r="D2" s="224"/>
      <c r="E2" s="224"/>
      <c r="F2" s="225"/>
      <c r="G2" s="226" t="s">
        <v>4</v>
      </c>
      <c r="H2" s="223" t="s">
        <v>5</v>
      </c>
      <c r="I2" s="224"/>
      <c r="J2" s="224"/>
      <c r="K2" s="224"/>
      <c r="L2" s="224"/>
      <c r="M2" s="224"/>
      <c r="N2" s="227" t="s">
        <v>6</v>
      </c>
      <c r="O2" s="228"/>
      <c r="P2" s="228"/>
      <c r="Q2" s="228"/>
      <c r="R2" s="228"/>
      <c r="S2" s="229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"/>
      <c r="AN2" s="1"/>
      <c r="AO2" s="3"/>
      <c r="AP2" s="3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customHeight="1" thickBot="1">
      <c r="A3" s="220"/>
      <c r="B3" s="220"/>
      <c r="C3" s="233" t="s">
        <v>7</v>
      </c>
      <c r="D3" s="236" t="s">
        <v>8</v>
      </c>
      <c r="E3" s="239" t="s">
        <v>9</v>
      </c>
      <c r="F3" s="240"/>
      <c r="G3" s="220"/>
      <c r="H3" s="233" t="s">
        <v>10</v>
      </c>
      <c r="I3" s="246" t="s">
        <v>11</v>
      </c>
      <c r="J3" s="204"/>
      <c r="K3" s="204"/>
      <c r="L3" s="202"/>
      <c r="M3" s="247" t="s">
        <v>12</v>
      </c>
      <c r="N3" s="230"/>
      <c r="O3" s="231"/>
      <c r="P3" s="231"/>
      <c r="Q3" s="231"/>
      <c r="R3" s="231"/>
      <c r="S3" s="232"/>
      <c r="T3" s="1"/>
      <c r="U3" s="1"/>
      <c r="V3" s="1"/>
      <c r="W3" s="1"/>
      <c r="X3" s="1"/>
      <c r="Y3" s="1"/>
      <c r="Z3" s="1"/>
      <c r="AA3" s="1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"/>
      <c r="AN3" s="1"/>
      <c r="AO3" s="3"/>
      <c r="AP3" s="3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5.75" customHeight="1" thickBot="1">
      <c r="A4" s="220"/>
      <c r="B4" s="220"/>
      <c r="C4" s="234"/>
      <c r="D4" s="237"/>
      <c r="E4" s="236" t="s">
        <v>13</v>
      </c>
      <c r="F4" s="250" t="s">
        <v>14</v>
      </c>
      <c r="G4" s="220"/>
      <c r="H4" s="234"/>
      <c r="I4" s="236" t="s">
        <v>15</v>
      </c>
      <c r="J4" s="236" t="s">
        <v>16</v>
      </c>
      <c r="K4" s="236" t="s">
        <v>17</v>
      </c>
      <c r="L4" s="236" t="s">
        <v>18</v>
      </c>
      <c r="M4" s="248"/>
      <c r="N4" s="243" t="s">
        <v>19</v>
      </c>
      <c r="O4" s="244"/>
      <c r="P4" s="243" t="s">
        <v>20</v>
      </c>
      <c r="Q4" s="244"/>
      <c r="R4" s="243" t="s">
        <v>21</v>
      </c>
      <c r="S4" s="244"/>
      <c r="T4" s="1"/>
      <c r="U4" s="1"/>
      <c r="V4" s="1"/>
      <c r="W4" s="1"/>
      <c r="X4" s="1"/>
      <c r="Y4" s="1"/>
      <c r="Z4" s="1"/>
      <c r="AA4" s="1"/>
      <c r="AB4" s="245" t="s">
        <v>19</v>
      </c>
      <c r="AC4" s="204"/>
      <c r="AD4" s="202"/>
      <c r="AE4" s="245" t="s">
        <v>20</v>
      </c>
      <c r="AF4" s="204"/>
      <c r="AG4" s="202"/>
      <c r="AH4" s="245" t="s">
        <v>21</v>
      </c>
      <c r="AI4" s="204"/>
      <c r="AJ4" s="202"/>
      <c r="AK4" s="245" t="s">
        <v>22</v>
      </c>
      <c r="AL4" s="202"/>
      <c r="AM4" s="1"/>
      <c r="AN4" s="1"/>
      <c r="AO4" s="3"/>
      <c r="AP4" s="3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ht="15.75" customHeight="1" thickBot="1">
      <c r="A5" s="220"/>
      <c r="B5" s="220"/>
      <c r="C5" s="234"/>
      <c r="D5" s="237"/>
      <c r="E5" s="237"/>
      <c r="F5" s="248"/>
      <c r="G5" s="220"/>
      <c r="H5" s="234"/>
      <c r="I5" s="237"/>
      <c r="J5" s="237"/>
      <c r="K5" s="237"/>
      <c r="L5" s="237"/>
      <c r="M5" s="248"/>
      <c r="N5" s="4">
        <v>1</v>
      </c>
      <c r="O5" s="5">
        <v>2</v>
      </c>
      <c r="P5" s="4">
        <v>3</v>
      </c>
      <c r="Q5" s="6">
        <v>4</v>
      </c>
      <c r="R5" s="7">
        <v>5</v>
      </c>
      <c r="S5" s="6">
        <v>6</v>
      </c>
      <c r="T5" s="1"/>
      <c r="U5" s="1"/>
      <c r="V5" s="1"/>
      <c r="W5" s="1"/>
      <c r="X5" s="1"/>
      <c r="Y5" s="1"/>
      <c r="Z5" s="1"/>
      <c r="AA5" s="1"/>
      <c r="AB5" s="8">
        <v>1</v>
      </c>
      <c r="AC5" s="8" t="s">
        <v>23</v>
      </c>
      <c r="AD5" s="8" t="s">
        <v>24</v>
      </c>
      <c r="AE5" s="8">
        <v>3</v>
      </c>
      <c r="AF5" s="8" t="s">
        <v>25</v>
      </c>
      <c r="AG5" s="8" t="s">
        <v>26</v>
      </c>
      <c r="AH5" s="8">
        <v>5</v>
      </c>
      <c r="AI5" s="8" t="s">
        <v>27</v>
      </c>
      <c r="AJ5" s="8" t="s">
        <v>28</v>
      </c>
      <c r="AK5" s="8">
        <v>7</v>
      </c>
      <c r="AL5" s="8">
        <v>8</v>
      </c>
      <c r="AM5" s="1"/>
      <c r="AN5" s="1"/>
      <c r="AO5" s="3"/>
      <c r="AP5" s="3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ht="15.75" customHeight="1" thickBot="1">
      <c r="A6" s="220"/>
      <c r="B6" s="220"/>
      <c r="C6" s="234"/>
      <c r="D6" s="237"/>
      <c r="E6" s="237"/>
      <c r="F6" s="248"/>
      <c r="G6" s="220"/>
      <c r="H6" s="234"/>
      <c r="I6" s="237"/>
      <c r="J6" s="237"/>
      <c r="K6" s="237"/>
      <c r="L6" s="237"/>
      <c r="M6" s="248"/>
      <c r="N6" s="251" t="s">
        <v>29</v>
      </c>
      <c r="O6" s="218"/>
      <c r="P6" s="218"/>
      <c r="Q6" s="218"/>
      <c r="R6" s="218"/>
      <c r="S6" s="218"/>
      <c r="T6" s="1"/>
      <c r="U6" s="1"/>
      <c r="V6" s="1"/>
      <c r="W6" s="1"/>
      <c r="X6" s="1"/>
      <c r="Y6" s="1"/>
      <c r="Z6" s="1"/>
      <c r="AA6" s="1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"/>
      <c r="AN6" s="1"/>
      <c r="AO6" s="3"/>
      <c r="AP6" s="3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ht="23.25" customHeight="1" thickBot="1">
      <c r="A7" s="221"/>
      <c r="B7" s="221"/>
      <c r="C7" s="235"/>
      <c r="D7" s="238"/>
      <c r="E7" s="238"/>
      <c r="F7" s="249"/>
      <c r="G7" s="221"/>
      <c r="H7" s="235"/>
      <c r="I7" s="238"/>
      <c r="J7" s="238"/>
      <c r="K7" s="238"/>
      <c r="L7" s="238"/>
      <c r="M7" s="249"/>
      <c r="N7" s="4">
        <v>15</v>
      </c>
      <c r="O7" s="6">
        <v>18</v>
      </c>
      <c r="P7" s="4">
        <v>15</v>
      </c>
      <c r="Q7" s="6">
        <v>18</v>
      </c>
      <c r="R7" s="4">
        <v>15</v>
      </c>
      <c r="S7" s="6">
        <v>13</v>
      </c>
      <c r="T7" s="1"/>
      <c r="U7" s="1"/>
      <c r="V7" s="1"/>
      <c r="W7" s="1"/>
      <c r="X7" s="1"/>
      <c r="Y7" s="1"/>
      <c r="Z7" s="1"/>
      <c r="AA7" s="1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1"/>
      <c r="AN7" s="1"/>
      <c r="AO7" s="3"/>
      <c r="AP7" s="3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5.75" customHeight="1" thickBot="1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13">
        <v>14</v>
      </c>
      <c r="O8" s="13">
        <v>16</v>
      </c>
      <c r="P8" s="14">
        <v>17</v>
      </c>
      <c r="Q8" s="14">
        <v>19</v>
      </c>
      <c r="R8" s="13">
        <v>20</v>
      </c>
      <c r="S8" s="13">
        <v>22</v>
      </c>
      <c r="T8" s="11">
        <v>25</v>
      </c>
      <c r="U8" s="9">
        <v>26</v>
      </c>
      <c r="V8" s="12">
        <v>27</v>
      </c>
      <c r="W8" s="9">
        <v>28</v>
      </c>
      <c r="X8" s="12">
        <v>29</v>
      </c>
      <c r="Y8" s="1"/>
      <c r="Z8" s="1"/>
      <c r="AA8" s="1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"/>
      <c r="AN8" s="1"/>
      <c r="AO8" s="3"/>
      <c r="AP8" s="3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ht="15.75" customHeight="1" thickBot="1">
      <c r="A9" s="252" t="s">
        <v>30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4"/>
      <c r="T9" s="1"/>
      <c r="U9" s="1"/>
      <c r="V9" s="1"/>
      <c r="W9" s="1"/>
      <c r="X9" s="1"/>
      <c r="Y9" s="1"/>
      <c r="Z9" s="1"/>
      <c r="AA9" s="1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1"/>
      <c r="AN9" s="1"/>
      <c r="AO9" s="3"/>
      <c r="AP9" s="3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ht="15.75" customHeight="1" thickBot="1">
      <c r="A10" s="255" t="s">
        <v>31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7"/>
      <c r="T10" s="1"/>
      <c r="U10" s="1"/>
      <c r="V10" s="1"/>
      <c r="W10" s="1"/>
      <c r="X10" s="1"/>
      <c r="Y10" s="1"/>
      <c r="Z10" s="1" t="s">
        <v>19</v>
      </c>
      <c r="AA10" s="15">
        <f>AB44+AC44</f>
        <v>65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1"/>
      <c r="AN10" s="1"/>
      <c r="AO10" s="3"/>
      <c r="AP10" s="3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ht="31.5" customHeight="1">
      <c r="A11" s="16" t="s">
        <v>32</v>
      </c>
      <c r="B11" s="17" t="s">
        <v>33</v>
      </c>
      <c r="C11" s="18"/>
      <c r="D11" s="19"/>
      <c r="E11" s="19"/>
      <c r="F11" s="20"/>
      <c r="G11" s="21">
        <f>G12+G13</f>
        <v>6</v>
      </c>
      <c r="H11" s="21">
        <f t="shared" ref="H11:M11" si="0">H12+H13</f>
        <v>180</v>
      </c>
      <c r="I11" s="18">
        <f t="shared" si="0"/>
        <v>26</v>
      </c>
      <c r="J11" s="18"/>
      <c r="K11" s="18"/>
      <c r="L11" s="18">
        <f t="shared" si="0"/>
        <v>26</v>
      </c>
      <c r="M11" s="18">
        <f t="shared" si="0"/>
        <v>34</v>
      </c>
      <c r="N11" s="22"/>
      <c r="O11" s="22"/>
      <c r="P11" s="22"/>
      <c r="Q11" s="22"/>
      <c r="R11" s="22"/>
      <c r="S11" s="22"/>
      <c r="T11" s="1"/>
      <c r="U11" s="1"/>
      <c r="V11" s="1"/>
      <c r="W11" s="1"/>
      <c r="X11" s="1"/>
      <c r="Y11" s="1"/>
      <c r="Z11" s="1" t="s">
        <v>20</v>
      </c>
      <c r="AA11" s="15">
        <f>AE44+AF44</f>
        <v>66</v>
      </c>
      <c r="AB11" s="2" t="b">
        <f t="shared" ref="AB11:AB18" si="1">ISBLANK(N11)</f>
        <v>1</v>
      </c>
      <c r="AC11" s="2" t="b">
        <f t="shared" ref="AC11:AC37" si="2">ISBLANK(#REF!)</f>
        <v>0</v>
      </c>
      <c r="AD11" s="2"/>
      <c r="AE11" s="2" t="b">
        <f t="shared" ref="AE11:AE18" si="3">ISBLANK(P11)</f>
        <v>1</v>
      </c>
      <c r="AF11" s="2" t="b">
        <f t="shared" ref="AF11:AF28" si="4">ISBLANK(#REF!)</f>
        <v>0</v>
      </c>
      <c r="AG11" s="2"/>
      <c r="AH11" s="2" t="b">
        <f t="shared" ref="AH11:AH18" si="5">ISBLANK(R11)</f>
        <v>1</v>
      </c>
      <c r="AI11" s="2" t="b">
        <f t="shared" ref="AI11:AI28" si="6">ISBLANK(#REF!)</f>
        <v>0</v>
      </c>
      <c r="AJ11" s="2"/>
      <c r="AK11" s="2" t="b">
        <f>ISBLANK(#REF!)</f>
        <v>0</v>
      </c>
      <c r="AL11" s="2" t="b">
        <f>ISBLANK(#REF!)</f>
        <v>0</v>
      </c>
      <c r="AM11" s="1"/>
      <c r="AN11" s="1"/>
      <c r="AO11" s="3"/>
      <c r="AP11" s="3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ht="46.8">
      <c r="A12" s="23"/>
      <c r="B12" s="24" t="s">
        <v>34</v>
      </c>
      <c r="C12" s="25"/>
      <c r="D12" s="25" t="s">
        <v>35</v>
      </c>
      <c r="E12" s="25"/>
      <c r="F12" s="26"/>
      <c r="G12" s="27">
        <v>4</v>
      </c>
      <c r="H12" s="28">
        <f t="shared" ref="H12:H39" si="7">G12*30</f>
        <v>120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1"/>
      <c r="U12" s="1"/>
      <c r="V12" s="1"/>
      <c r="W12" s="1"/>
      <c r="X12" s="1"/>
      <c r="Y12" s="1" t="s">
        <v>36</v>
      </c>
      <c r="Z12" s="1" t="s">
        <v>21</v>
      </c>
      <c r="AA12" s="15">
        <f>AH44+AI44</f>
        <v>61</v>
      </c>
      <c r="AB12" s="2" t="b">
        <f t="shared" si="1"/>
        <v>1</v>
      </c>
      <c r="AC12" s="2" t="b">
        <f t="shared" si="2"/>
        <v>0</v>
      </c>
      <c r="AD12" s="2"/>
      <c r="AE12" s="2" t="b">
        <f t="shared" si="3"/>
        <v>1</v>
      </c>
      <c r="AF12" s="2" t="b">
        <f t="shared" si="4"/>
        <v>0</v>
      </c>
      <c r="AG12" s="2"/>
      <c r="AH12" s="2" t="b">
        <f t="shared" si="5"/>
        <v>1</v>
      </c>
      <c r="AI12" s="2" t="b">
        <f t="shared" si="6"/>
        <v>0</v>
      </c>
      <c r="AJ12" s="2"/>
      <c r="AK12" s="2" t="b">
        <f>ISBLANK(#REF!)</f>
        <v>0</v>
      </c>
      <c r="AL12" s="2" t="b">
        <f>ISBLANK(#REF!)</f>
        <v>0</v>
      </c>
      <c r="AM12" s="1"/>
      <c r="AN12" s="1"/>
      <c r="AO12" s="3"/>
      <c r="AP12" s="3"/>
      <c r="AQ12" s="29">
        <f t="shared" ref="AQ12:AQ18" si="8">I12/H12</f>
        <v>0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ht="31.2">
      <c r="A13" s="23"/>
      <c r="B13" s="24" t="s">
        <v>37</v>
      </c>
      <c r="C13" s="25"/>
      <c r="D13" s="30" t="s">
        <v>38</v>
      </c>
      <c r="E13" s="30"/>
      <c r="F13" s="26"/>
      <c r="G13" s="27">
        <v>2</v>
      </c>
      <c r="H13" s="28">
        <f t="shared" si="7"/>
        <v>60</v>
      </c>
      <c r="I13" s="28">
        <f t="shared" ref="I13" si="9">J13+K13+L13</f>
        <v>26</v>
      </c>
      <c r="J13" s="28"/>
      <c r="K13" s="28"/>
      <c r="L13" s="28">
        <v>26</v>
      </c>
      <c r="M13" s="28">
        <f t="shared" ref="M13:M40" si="10">H13-I13</f>
        <v>34</v>
      </c>
      <c r="N13" s="28"/>
      <c r="O13" s="28"/>
      <c r="P13" s="28"/>
      <c r="Q13" s="28"/>
      <c r="R13" s="28"/>
      <c r="S13" s="28">
        <v>2</v>
      </c>
      <c r="T13" s="1"/>
      <c r="U13" s="1"/>
      <c r="V13" s="1"/>
      <c r="W13" s="1"/>
      <c r="X13" s="1"/>
      <c r="Y13" s="1" t="s">
        <v>36</v>
      </c>
      <c r="Z13" s="1"/>
      <c r="AA13" s="1"/>
      <c r="AB13" s="2" t="b">
        <f t="shared" si="1"/>
        <v>1</v>
      </c>
      <c r="AC13" s="2" t="b">
        <f t="shared" si="2"/>
        <v>0</v>
      </c>
      <c r="AD13" s="2"/>
      <c r="AE13" s="2" t="b">
        <f t="shared" si="3"/>
        <v>1</v>
      </c>
      <c r="AF13" s="2" t="b">
        <f t="shared" si="4"/>
        <v>0</v>
      </c>
      <c r="AG13" s="2"/>
      <c r="AH13" s="2" t="b">
        <f t="shared" si="5"/>
        <v>1</v>
      </c>
      <c r="AI13" s="2" t="b">
        <f t="shared" si="6"/>
        <v>0</v>
      </c>
      <c r="AJ13" s="2"/>
      <c r="AK13" s="2" t="b">
        <f>ISBLANK(#REF!)</f>
        <v>0</v>
      </c>
      <c r="AL13" s="2" t="b">
        <f>ISBLANK(#REF!)</f>
        <v>0</v>
      </c>
      <c r="AM13" s="1"/>
      <c r="AN13" s="1"/>
      <c r="AO13" s="3"/>
      <c r="AP13" s="3"/>
      <c r="AQ13" s="29">
        <f t="shared" si="8"/>
        <v>0.43333333333333335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ht="36" customHeight="1">
      <c r="A14" s="31" t="s">
        <v>39</v>
      </c>
      <c r="B14" s="32" t="s">
        <v>40</v>
      </c>
      <c r="C14" s="25"/>
      <c r="D14" s="30" t="s">
        <v>35</v>
      </c>
      <c r="E14" s="30"/>
      <c r="F14" s="33"/>
      <c r="G14" s="34">
        <v>3</v>
      </c>
      <c r="H14" s="25">
        <f t="shared" si="7"/>
        <v>90</v>
      </c>
      <c r="I14" s="25"/>
      <c r="J14" s="25"/>
      <c r="K14" s="25"/>
      <c r="L14" s="25"/>
      <c r="M14" s="25"/>
      <c r="N14" s="28"/>
      <c r="O14" s="28"/>
      <c r="P14" s="28"/>
      <c r="Q14" s="28"/>
      <c r="R14" s="28"/>
      <c r="S14" s="28"/>
      <c r="T14" s="1"/>
      <c r="U14" s="1"/>
      <c r="V14" s="1"/>
      <c r="W14" s="1"/>
      <c r="X14" s="1"/>
      <c r="Y14" s="1" t="s">
        <v>36</v>
      </c>
      <c r="Z14" s="1"/>
      <c r="AA14" s="1"/>
      <c r="AB14" s="2" t="b">
        <f t="shared" si="1"/>
        <v>1</v>
      </c>
      <c r="AC14" s="2" t="b">
        <f t="shared" si="2"/>
        <v>0</v>
      </c>
      <c r="AD14" s="2"/>
      <c r="AE14" s="2" t="b">
        <f t="shared" si="3"/>
        <v>1</v>
      </c>
      <c r="AF14" s="2" t="b">
        <f t="shared" si="4"/>
        <v>0</v>
      </c>
      <c r="AG14" s="2"/>
      <c r="AH14" s="2" t="b">
        <f t="shared" si="5"/>
        <v>1</v>
      </c>
      <c r="AI14" s="2" t="b">
        <f t="shared" si="6"/>
        <v>0</v>
      </c>
      <c r="AJ14" s="2"/>
      <c r="AK14" s="2" t="b">
        <f>ISBLANK(#REF!)</f>
        <v>0</v>
      </c>
      <c r="AL14" s="2" t="b">
        <f>ISBLANK(#REF!)</f>
        <v>0</v>
      </c>
      <c r="AM14" s="1"/>
      <c r="AN14" s="1"/>
      <c r="AO14" s="3"/>
      <c r="AP14" s="3"/>
      <c r="AQ14" s="29">
        <f t="shared" si="8"/>
        <v>0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ht="33" customHeight="1">
      <c r="A15" s="31" t="s">
        <v>41</v>
      </c>
      <c r="B15" s="32" t="s">
        <v>42</v>
      </c>
      <c r="C15" s="25" t="s">
        <v>43</v>
      </c>
      <c r="D15" s="30"/>
      <c r="E15" s="30"/>
      <c r="F15" s="33"/>
      <c r="G15" s="34">
        <v>5</v>
      </c>
      <c r="H15" s="25">
        <f t="shared" si="7"/>
        <v>150</v>
      </c>
      <c r="I15" s="25"/>
      <c r="J15" s="25"/>
      <c r="K15" s="25"/>
      <c r="L15" s="25"/>
      <c r="M15" s="25"/>
      <c r="N15" s="28"/>
      <c r="O15" s="28"/>
      <c r="P15" s="28"/>
      <c r="Q15" s="28"/>
      <c r="R15" s="28"/>
      <c r="S15" s="28"/>
      <c r="T15" s="1"/>
      <c r="U15" s="1"/>
      <c r="V15" s="1"/>
      <c r="W15" s="1"/>
      <c r="X15" s="1"/>
      <c r="Y15" s="1" t="s">
        <v>36</v>
      </c>
      <c r="Z15" s="1"/>
      <c r="AA15" s="1"/>
      <c r="AB15" s="2" t="b">
        <f t="shared" si="1"/>
        <v>1</v>
      </c>
      <c r="AC15" s="2" t="b">
        <f t="shared" si="2"/>
        <v>0</v>
      </c>
      <c r="AD15" s="2"/>
      <c r="AE15" s="2" t="b">
        <f t="shared" si="3"/>
        <v>1</v>
      </c>
      <c r="AF15" s="2" t="b">
        <f t="shared" si="4"/>
        <v>0</v>
      </c>
      <c r="AG15" s="2"/>
      <c r="AH15" s="2" t="b">
        <f t="shared" si="5"/>
        <v>1</v>
      </c>
      <c r="AI15" s="2" t="b">
        <f t="shared" si="6"/>
        <v>0</v>
      </c>
      <c r="AJ15" s="2"/>
      <c r="AK15" s="2" t="b">
        <f>ISBLANK(#REF!)</f>
        <v>0</v>
      </c>
      <c r="AL15" s="2" t="b">
        <f>ISBLANK(#REF!)</f>
        <v>0</v>
      </c>
      <c r="AM15" s="1"/>
      <c r="AN15" s="1"/>
      <c r="AO15" s="3"/>
      <c r="AP15" s="3"/>
      <c r="AQ15" s="29">
        <f t="shared" si="8"/>
        <v>0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46.8">
      <c r="A16" s="31" t="s">
        <v>44</v>
      </c>
      <c r="B16" s="32" t="s">
        <v>45</v>
      </c>
      <c r="C16" s="25"/>
      <c r="D16" s="25" t="s">
        <v>35</v>
      </c>
      <c r="E16" s="25"/>
      <c r="F16" s="35"/>
      <c r="G16" s="34">
        <v>3</v>
      </c>
      <c r="H16" s="25">
        <f t="shared" si="7"/>
        <v>90</v>
      </c>
      <c r="I16" s="25"/>
      <c r="J16" s="25"/>
      <c r="K16" s="25"/>
      <c r="L16" s="25"/>
      <c r="M16" s="25"/>
      <c r="N16" s="28"/>
      <c r="O16" s="36"/>
      <c r="P16" s="28"/>
      <c r="Q16" s="28"/>
      <c r="R16" s="28"/>
      <c r="S16" s="28"/>
      <c r="T16" s="1"/>
      <c r="U16" s="1"/>
      <c r="V16" s="1"/>
      <c r="W16" s="1"/>
      <c r="X16" s="1"/>
      <c r="Y16" s="1" t="s">
        <v>36</v>
      </c>
      <c r="Z16" s="1"/>
      <c r="AA16" s="1"/>
      <c r="AB16" s="2" t="b">
        <f t="shared" si="1"/>
        <v>1</v>
      </c>
      <c r="AC16" s="2" t="b">
        <f t="shared" si="2"/>
        <v>0</v>
      </c>
      <c r="AD16" s="2"/>
      <c r="AE16" s="2" t="b">
        <f t="shared" si="3"/>
        <v>1</v>
      </c>
      <c r="AF16" s="2" t="b">
        <f t="shared" si="4"/>
        <v>0</v>
      </c>
      <c r="AG16" s="2"/>
      <c r="AH16" s="2" t="b">
        <f t="shared" si="5"/>
        <v>1</v>
      </c>
      <c r="AI16" s="2" t="b">
        <f t="shared" si="6"/>
        <v>0</v>
      </c>
      <c r="AJ16" s="2"/>
      <c r="AK16" s="2" t="b">
        <f>ISBLANK(#REF!)</f>
        <v>0</v>
      </c>
      <c r="AL16" s="2" t="b">
        <f>ISBLANK(#REF!)</f>
        <v>0</v>
      </c>
      <c r="AM16" s="1"/>
      <c r="AN16" s="1"/>
      <c r="AO16" s="3"/>
      <c r="AP16" s="3"/>
      <c r="AQ16" s="29">
        <f t="shared" si="8"/>
        <v>0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ht="31.2">
      <c r="A17" s="31" t="s">
        <v>46</v>
      </c>
      <c r="B17" s="32" t="s">
        <v>47</v>
      </c>
      <c r="C17" s="25" t="s">
        <v>43</v>
      </c>
      <c r="D17" s="25"/>
      <c r="E17" s="25"/>
      <c r="F17" s="35"/>
      <c r="G17" s="34">
        <v>3</v>
      </c>
      <c r="H17" s="25">
        <f t="shared" si="7"/>
        <v>90</v>
      </c>
      <c r="I17" s="25"/>
      <c r="J17" s="25"/>
      <c r="K17" s="25"/>
      <c r="L17" s="25"/>
      <c r="M17" s="25"/>
      <c r="N17" s="28"/>
      <c r="O17" s="36"/>
      <c r="P17" s="28"/>
      <c r="Q17" s="28"/>
      <c r="R17" s="28"/>
      <c r="S17" s="28"/>
      <c r="T17" s="1"/>
      <c r="U17" s="1"/>
      <c r="V17" s="1"/>
      <c r="W17" s="1"/>
      <c r="X17" s="1"/>
      <c r="Y17" s="1" t="s">
        <v>36</v>
      </c>
      <c r="Z17" s="1"/>
      <c r="AA17" s="1"/>
      <c r="AB17" s="2" t="b">
        <f t="shared" si="1"/>
        <v>1</v>
      </c>
      <c r="AC17" s="2" t="b">
        <f t="shared" si="2"/>
        <v>0</v>
      </c>
      <c r="AD17" s="2"/>
      <c r="AE17" s="2" t="b">
        <f t="shared" si="3"/>
        <v>1</v>
      </c>
      <c r="AF17" s="2" t="b">
        <f t="shared" si="4"/>
        <v>0</v>
      </c>
      <c r="AG17" s="2"/>
      <c r="AH17" s="2" t="b">
        <f t="shared" si="5"/>
        <v>1</v>
      </c>
      <c r="AI17" s="2" t="b">
        <f t="shared" si="6"/>
        <v>0</v>
      </c>
      <c r="AJ17" s="2"/>
      <c r="AK17" s="2" t="b">
        <f>ISBLANK(#REF!)</f>
        <v>0</v>
      </c>
      <c r="AL17" s="2" t="b">
        <f>ISBLANK(#REF!)</f>
        <v>0</v>
      </c>
      <c r="AM17" s="1"/>
      <c r="AN17" s="1"/>
      <c r="AO17" s="3"/>
      <c r="AP17" s="3"/>
      <c r="AQ17" s="29">
        <f t="shared" si="8"/>
        <v>0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ht="15.75" customHeight="1">
      <c r="A18" s="31" t="s">
        <v>48</v>
      </c>
      <c r="B18" s="32" t="s">
        <v>49</v>
      </c>
      <c r="C18" s="25"/>
      <c r="D18" s="25"/>
      <c r="E18" s="25"/>
      <c r="F18" s="35"/>
      <c r="G18" s="34">
        <v>6</v>
      </c>
      <c r="H18" s="25">
        <f t="shared" si="7"/>
        <v>180</v>
      </c>
      <c r="I18" s="25"/>
      <c r="J18" s="25"/>
      <c r="K18" s="25"/>
      <c r="L18" s="25"/>
      <c r="M18" s="25"/>
      <c r="N18" s="28"/>
      <c r="O18" s="37"/>
      <c r="P18" s="28"/>
      <c r="Q18" s="28"/>
      <c r="R18" s="28"/>
      <c r="S18" s="28"/>
      <c r="T18" s="38"/>
      <c r="U18" s="38"/>
      <c r="V18" s="38"/>
      <c r="W18" s="38"/>
      <c r="X18" s="38"/>
      <c r="Y18" s="38" t="s">
        <v>36</v>
      </c>
      <c r="Z18" s="38"/>
      <c r="AA18" s="38"/>
      <c r="AB18" s="2" t="b">
        <f t="shared" si="1"/>
        <v>1</v>
      </c>
      <c r="AC18" s="2" t="b">
        <f t="shared" si="2"/>
        <v>0</v>
      </c>
      <c r="AD18" s="39"/>
      <c r="AE18" s="2" t="b">
        <f t="shared" si="3"/>
        <v>1</v>
      </c>
      <c r="AF18" s="2" t="b">
        <f t="shared" si="4"/>
        <v>0</v>
      </c>
      <c r="AG18" s="39"/>
      <c r="AH18" s="2" t="b">
        <f t="shared" si="5"/>
        <v>1</v>
      </c>
      <c r="AI18" s="2" t="b">
        <f t="shared" si="6"/>
        <v>0</v>
      </c>
      <c r="AJ18" s="39"/>
      <c r="AK18" s="2" t="b">
        <f>ISBLANK(#REF!)</f>
        <v>0</v>
      </c>
      <c r="AL18" s="2" t="b">
        <f>ISBLANK(#REF!)</f>
        <v>0</v>
      </c>
      <c r="AM18" s="38"/>
      <c r="AN18" s="38"/>
      <c r="AO18" s="40"/>
      <c r="AP18" s="40"/>
      <c r="AQ18" s="29">
        <f t="shared" si="8"/>
        <v>0</v>
      </c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</row>
    <row r="19" spans="1:63" ht="15.75" customHeight="1">
      <c r="A19" s="23"/>
      <c r="B19" s="41" t="s">
        <v>50</v>
      </c>
      <c r="C19" s="25"/>
      <c r="D19" s="25"/>
      <c r="E19" s="25"/>
      <c r="F19" s="35"/>
      <c r="G19" s="34">
        <v>2</v>
      </c>
      <c r="H19" s="25">
        <f t="shared" si="7"/>
        <v>60</v>
      </c>
      <c r="I19" s="25"/>
      <c r="J19" s="25"/>
      <c r="K19" s="25"/>
      <c r="L19" s="25"/>
      <c r="M19" s="25"/>
      <c r="N19" s="28"/>
      <c r="O19" s="37"/>
      <c r="P19" s="28"/>
      <c r="Q19" s="28"/>
      <c r="R19" s="28"/>
      <c r="S19" s="28"/>
      <c r="T19" s="38"/>
      <c r="U19" s="38"/>
      <c r="V19" s="38"/>
      <c r="W19" s="38"/>
      <c r="X19" s="38"/>
      <c r="Y19" s="38"/>
      <c r="Z19" s="38"/>
      <c r="AA19" s="38"/>
      <c r="AB19" s="2"/>
      <c r="AC19" s="2"/>
      <c r="AD19" s="39"/>
      <c r="AE19" s="2"/>
      <c r="AF19" s="2"/>
      <c r="AG19" s="39"/>
      <c r="AH19" s="2"/>
      <c r="AI19" s="2"/>
      <c r="AJ19" s="39"/>
      <c r="AK19" s="2"/>
      <c r="AL19" s="2"/>
      <c r="AM19" s="38"/>
      <c r="AN19" s="38"/>
      <c r="AO19" s="40"/>
      <c r="AP19" s="40"/>
      <c r="AQ19" s="29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</row>
    <row r="20" spans="1:63" ht="15.75" customHeight="1">
      <c r="A20" s="23"/>
      <c r="B20" s="41" t="s">
        <v>51</v>
      </c>
      <c r="C20" s="25">
        <v>1</v>
      </c>
      <c r="D20" s="25"/>
      <c r="E20" s="25"/>
      <c r="F20" s="35"/>
      <c r="G20" s="34">
        <v>4</v>
      </c>
      <c r="H20" s="25">
        <f t="shared" si="7"/>
        <v>120</v>
      </c>
      <c r="I20" s="25">
        <f t="shared" ref="I20:I40" si="11">J20+K20+L20</f>
        <v>60</v>
      </c>
      <c r="J20" s="25">
        <v>30</v>
      </c>
      <c r="K20" s="25"/>
      <c r="L20" s="25">
        <v>30</v>
      </c>
      <c r="M20" s="25">
        <f t="shared" si="10"/>
        <v>60</v>
      </c>
      <c r="N20" s="28">
        <v>4</v>
      </c>
      <c r="O20" s="37"/>
      <c r="P20" s="28"/>
      <c r="Q20" s="28"/>
      <c r="R20" s="28"/>
      <c r="S20" s="28"/>
      <c r="T20" s="38"/>
      <c r="U20" s="38"/>
      <c r="V20" s="38"/>
      <c r="W20" s="38"/>
      <c r="X20" s="38"/>
      <c r="Y20" s="38"/>
      <c r="Z20" s="38"/>
      <c r="AA20" s="38"/>
      <c r="AB20" s="2"/>
      <c r="AC20" s="2"/>
      <c r="AD20" s="39"/>
      <c r="AE20" s="2"/>
      <c r="AF20" s="2"/>
      <c r="AG20" s="39"/>
      <c r="AH20" s="2"/>
      <c r="AI20" s="2"/>
      <c r="AJ20" s="39"/>
      <c r="AK20" s="2"/>
      <c r="AL20" s="2"/>
      <c r="AM20" s="38"/>
      <c r="AN20" s="38"/>
      <c r="AO20" s="40"/>
      <c r="AP20" s="40"/>
      <c r="AQ20" s="29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</row>
    <row r="21" spans="1:63" ht="33" customHeight="1">
      <c r="A21" s="31" t="s">
        <v>52</v>
      </c>
      <c r="B21" s="32" t="s">
        <v>53</v>
      </c>
      <c r="C21" s="33"/>
      <c r="D21" s="25"/>
      <c r="E21" s="25"/>
      <c r="F21" s="25"/>
      <c r="G21" s="34">
        <v>5</v>
      </c>
      <c r="H21" s="25">
        <f t="shared" si="7"/>
        <v>150</v>
      </c>
      <c r="I21" s="25"/>
      <c r="J21" s="25"/>
      <c r="K21" s="25"/>
      <c r="L21" s="25"/>
      <c r="M21" s="25"/>
      <c r="N21" s="28"/>
      <c r="O21" s="28"/>
      <c r="P21" s="28"/>
      <c r="Q21" s="28"/>
      <c r="R21" s="28"/>
      <c r="S21" s="28"/>
      <c r="T21" s="1"/>
      <c r="U21" s="1"/>
      <c r="V21" s="1"/>
      <c r="W21" s="1"/>
      <c r="X21" s="1"/>
      <c r="Y21" s="1" t="s">
        <v>36</v>
      </c>
      <c r="Z21" s="1"/>
      <c r="AA21" s="1"/>
      <c r="AB21" s="2" t="b">
        <f>ISBLANK(N21)</f>
        <v>1</v>
      </c>
      <c r="AC21" s="2" t="b">
        <f t="shared" si="2"/>
        <v>0</v>
      </c>
      <c r="AD21" s="2"/>
      <c r="AE21" s="2" t="b">
        <f>ISBLANK(P21)</f>
        <v>1</v>
      </c>
      <c r="AF21" s="2" t="b">
        <f t="shared" si="4"/>
        <v>0</v>
      </c>
      <c r="AG21" s="2"/>
      <c r="AH21" s="2" t="b">
        <f>ISBLANK(R21)</f>
        <v>1</v>
      </c>
      <c r="AI21" s="2" t="b">
        <f t="shared" si="6"/>
        <v>0</v>
      </c>
      <c r="AJ21" s="2"/>
      <c r="AK21" s="2" t="b">
        <f>ISBLANK(#REF!)</f>
        <v>0</v>
      </c>
      <c r="AL21" s="2" t="b">
        <f>ISBLANK(#REF!)</f>
        <v>0</v>
      </c>
      <c r="AM21" s="1"/>
      <c r="AN21" s="1"/>
      <c r="AO21" s="3"/>
      <c r="AP21" s="3"/>
      <c r="AQ21" s="29">
        <f>I21/H21</f>
        <v>0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18.75" customHeight="1">
      <c r="A22" s="23"/>
      <c r="B22" s="41" t="s">
        <v>50</v>
      </c>
      <c r="C22" s="33"/>
      <c r="D22" s="25"/>
      <c r="E22" s="25"/>
      <c r="F22" s="25"/>
      <c r="G22" s="34">
        <v>2</v>
      </c>
      <c r="H22" s="25">
        <f t="shared" si="7"/>
        <v>60</v>
      </c>
      <c r="I22" s="25"/>
      <c r="J22" s="25"/>
      <c r="K22" s="25"/>
      <c r="L22" s="25"/>
      <c r="M22" s="25"/>
      <c r="N22" s="28"/>
      <c r="O22" s="28"/>
      <c r="P22" s="28"/>
      <c r="Q22" s="28"/>
      <c r="R22" s="28"/>
      <c r="S22" s="28"/>
      <c r="T22" s="1"/>
      <c r="U22" s="1"/>
      <c r="V22" s="1"/>
      <c r="W22" s="1"/>
      <c r="X22" s="1"/>
      <c r="Y22" s="1"/>
      <c r="Z22" s="1"/>
      <c r="AA22" s="1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"/>
      <c r="AN22" s="1"/>
      <c r="AO22" s="3"/>
      <c r="AP22" s="3"/>
      <c r="AQ22" s="29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ht="18.75" customHeight="1">
      <c r="A23" s="23"/>
      <c r="B23" s="41" t="s">
        <v>51</v>
      </c>
      <c r="C23" s="33">
        <v>2</v>
      </c>
      <c r="D23" s="25"/>
      <c r="E23" s="25"/>
      <c r="F23" s="25"/>
      <c r="G23" s="34">
        <v>3</v>
      </c>
      <c r="H23" s="25">
        <f t="shared" si="7"/>
        <v>90</v>
      </c>
      <c r="I23" s="25">
        <f t="shared" si="11"/>
        <v>54</v>
      </c>
      <c r="J23" s="25">
        <v>36</v>
      </c>
      <c r="K23" s="25"/>
      <c r="L23" s="25">
        <v>18</v>
      </c>
      <c r="M23" s="25">
        <f t="shared" si="10"/>
        <v>36</v>
      </c>
      <c r="N23" s="28"/>
      <c r="O23" s="28">
        <v>3</v>
      </c>
      <c r="P23" s="28"/>
      <c r="Q23" s="28"/>
      <c r="R23" s="28"/>
      <c r="S23" s="28"/>
      <c r="T23" s="1"/>
      <c r="U23" s="1"/>
      <c r="V23" s="1"/>
      <c r="W23" s="1"/>
      <c r="X23" s="1"/>
      <c r="Y23" s="1"/>
      <c r="Z23" s="1"/>
      <c r="AA23" s="1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"/>
      <c r="AN23" s="1"/>
      <c r="AO23" s="3"/>
      <c r="AP23" s="3"/>
      <c r="AQ23" s="29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ht="31.2">
      <c r="A24" s="31" t="s">
        <v>54</v>
      </c>
      <c r="B24" s="42" t="s">
        <v>55</v>
      </c>
      <c r="C24" s="33"/>
      <c r="D24" s="25" t="s">
        <v>35</v>
      </c>
      <c r="E24" s="25"/>
      <c r="F24" s="25"/>
      <c r="G24" s="34">
        <v>3</v>
      </c>
      <c r="H24" s="25">
        <f t="shared" si="7"/>
        <v>90</v>
      </c>
      <c r="I24" s="25"/>
      <c r="J24" s="25"/>
      <c r="K24" s="25"/>
      <c r="L24" s="25"/>
      <c r="M24" s="25"/>
      <c r="N24" s="28"/>
      <c r="O24" s="28"/>
      <c r="P24" s="28"/>
      <c r="Q24" s="28"/>
      <c r="R24" s="28"/>
      <c r="S24" s="28"/>
      <c r="T24" s="1"/>
      <c r="U24" s="1"/>
      <c r="V24" s="1"/>
      <c r="W24" s="1"/>
      <c r="X24" s="1"/>
      <c r="Y24" s="1" t="s">
        <v>36</v>
      </c>
      <c r="Z24" s="1"/>
      <c r="AA24" s="1"/>
      <c r="AB24" s="2" t="b">
        <f>ISBLANK(N24)</f>
        <v>1</v>
      </c>
      <c r="AC24" s="2" t="b">
        <f t="shared" si="2"/>
        <v>0</v>
      </c>
      <c r="AD24" s="2"/>
      <c r="AE24" s="2" t="b">
        <f>ISBLANK(P24)</f>
        <v>1</v>
      </c>
      <c r="AF24" s="2" t="b">
        <f t="shared" si="4"/>
        <v>0</v>
      </c>
      <c r="AG24" s="2"/>
      <c r="AH24" s="2" t="b">
        <f>ISBLANK(R24)</f>
        <v>1</v>
      </c>
      <c r="AI24" s="2" t="b">
        <f t="shared" si="6"/>
        <v>0</v>
      </c>
      <c r="AJ24" s="2"/>
      <c r="AK24" s="2" t="b">
        <f>ISBLANK(#REF!)</f>
        <v>0</v>
      </c>
      <c r="AL24" s="2" t="b">
        <f>ISBLANK(#REF!)</f>
        <v>0</v>
      </c>
      <c r="AM24" s="1"/>
      <c r="AN24" s="1"/>
      <c r="AO24" s="3"/>
      <c r="AP24" s="3"/>
      <c r="AQ24" s="29">
        <f>I24/H24</f>
        <v>0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ht="15.75" customHeight="1">
      <c r="A25" s="31" t="s">
        <v>56</v>
      </c>
      <c r="B25" s="42" t="s">
        <v>57</v>
      </c>
      <c r="C25" s="33"/>
      <c r="D25" s="25"/>
      <c r="E25" s="25"/>
      <c r="F25" s="25"/>
      <c r="G25" s="34">
        <v>5</v>
      </c>
      <c r="H25" s="25">
        <f t="shared" si="7"/>
        <v>150</v>
      </c>
      <c r="I25" s="25"/>
      <c r="J25" s="25"/>
      <c r="K25" s="25"/>
      <c r="L25" s="25"/>
      <c r="M25" s="25"/>
      <c r="N25" s="28"/>
      <c r="O25" s="28"/>
      <c r="P25" s="28"/>
      <c r="Q25" s="28"/>
      <c r="R25" s="28"/>
      <c r="S25" s="28"/>
      <c r="T25" s="1"/>
      <c r="U25" s="1"/>
      <c r="V25" s="1"/>
      <c r="W25" s="1"/>
      <c r="X25" s="1"/>
      <c r="Y25" s="1" t="s">
        <v>36</v>
      </c>
      <c r="Z25" s="1"/>
      <c r="AA25" s="1"/>
      <c r="AB25" s="2" t="b">
        <f>ISBLANK(N25)</f>
        <v>1</v>
      </c>
      <c r="AC25" s="2" t="b">
        <f t="shared" si="2"/>
        <v>0</v>
      </c>
      <c r="AD25" s="2"/>
      <c r="AE25" s="2" t="b">
        <f>ISBLANK(P25)</f>
        <v>1</v>
      </c>
      <c r="AF25" s="2" t="b">
        <f t="shared" si="4"/>
        <v>0</v>
      </c>
      <c r="AG25" s="2"/>
      <c r="AH25" s="2" t="b">
        <f>ISBLANK(R25)</f>
        <v>1</v>
      </c>
      <c r="AI25" s="2" t="b">
        <f t="shared" si="6"/>
        <v>0</v>
      </c>
      <c r="AJ25" s="2"/>
      <c r="AK25" s="2" t="b">
        <f>ISBLANK(#REF!)</f>
        <v>0</v>
      </c>
      <c r="AL25" s="2" t="b">
        <f>ISBLANK(#REF!)</f>
        <v>0</v>
      </c>
      <c r="AM25" s="1"/>
      <c r="AN25" s="1"/>
      <c r="AO25" s="3"/>
      <c r="AP25" s="3"/>
      <c r="AQ25" s="29">
        <f>I25/H25</f>
        <v>0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ht="15.75" customHeight="1">
      <c r="A26" s="23"/>
      <c r="B26" s="41" t="s">
        <v>50</v>
      </c>
      <c r="C26" s="33"/>
      <c r="D26" s="25"/>
      <c r="E26" s="25"/>
      <c r="F26" s="25"/>
      <c r="G26" s="34">
        <v>1</v>
      </c>
      <c r="H26" s="25">
        <f t="shared" si="7"/>
        <v>30</v>
      </c>
      <c r="I26" s="25"/>
      <c r="J26" s="25"/>
      <c r="K26" s="25"/>
      <c r="L26" s="25"/>
      <c r="M26" s="25"/>
      <c r="N26" s="28"/>
      <c r="O26" s="28"/>
      <c r="P26" s="28"/>
      <c r="Q26" s="28"/>
      <c r="R26" s="28"/>
      <c r="S26" s="28"/>
      <c r="T26" s="1"/>
      <c r="U26" s="1"/>
      <c r="V26" s="1"/>
      <c r="W26" s="1"/>
      <c r="X26" s="1"/>
      <c r="Y26" s="1"/>
      <c r="Z26" s="1"/>
      <c r="AA26" s="1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1"/>
      <c r="AN26" s="1"/>
      <c r="AO26" s="3"/>
      <c r="AP26" s="3"/>
      <c r="AQ26" s="29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ht="15.75" customHeight="1">
      <c r="A27" s="23"/>
      <c r="B27" s="41" t="s">
        <v>51</v>
      </c>
      <c r="C27" s="33">
        <v>1</v>
      </c>
      <c r="D27" s="25"/>
      <c r="E27" s="25"/>
      <c r="F27" s="25"/>
      <c r="G27" s="34">
        <v>4</v>
      </c>
      <c r="H27" s="25">
        <f t="shared" si="7"/>
        <v>120</v>
      </c>
      <c r="I27" s="25">
        <f t="shared" si="11"/>
        <v>60</v>
      </c>
      <c r="J27" s="25">
        <v>30</v>
      </c>
      <c r="K27" s="25"/>
      <c r="L27" s="25">
        <v>30</v>
      </c>
      <c r="M27" s="25">
        <f t="shared" si="10"/>
        <v>60</v>
      </c>
      <c r="N27" s="28">
        <v>4</v>
      </c>
      <c r="O27" s="28"/>
      <c r="P27" s="28"/>
      <c r="Q27" s="28"/>
      <c r="R27" s="28"/>
      <c r="S27" s="28"/>
      <c r="T27" s="1"/>
      <c r="U27" s="1"/>
      <c r="V27" s="1"/>
      <c r="W27" s="1"/>
      <c r="X27" s="1"/>
      <c r="Y27" s="1"/>
      <c r="Z27" s="1"/>
      <c r="AA27" s="1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"/>
      <c r="AN27" s="1"/>
      <c r="AO27" s="3"/>
      <c r="AP27" s="3"/>
      <c r="AQ27" s="29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15.75" customHeight="1">
      <c r="A28" s="31" t="s">
        <v>58</v>
      </c>
      <c r="B28" s="42" t="s">
        <v>59</v>
      </c>
      <c r="C28" s="33"/>
      <c r="D28" s="25"/>
      <c r="E28" s="25"/>
      <c r="F28" s="25"/>
      <c r="G28" s="34">
        <v>6</v>
      </c>
      <c r="H28" s="25">
        <f t="shared" si="7"/>
        <v>180</v>
      </c>
      <c r="I28" s="25"/>
      <c r="J28" s="25"/>
      <c r="K28" s="25"/>
      <c r="L28" s="25"/>
      <c r="M28" s="25"/>
      <c r="N28" s="28"/>
      <c r="O28" s="28"/>
      <c r="P28" s="28"/>
      <c r="Q28" s="28"/>
      <c r="R28" s="28"/>
      <c r="S28" s="28"/>
      <c r="T28" s="1"/>
      <c r="U28" s="1"/>
      <c r="V28" s="1"/>
      <c r="W28" s="1"/>
      <c r="X28" s="1"/>
      <c r="Y28" s="1" t="s">
        <v>36</v>
      </c>
      <c r="Z28" s="1"/>
      <c r="AA28" s="1"/>
      <c r="AB28" s="2" t="b">
        <f>ISBLANK(N28)</f>
        <v>1</v>
      </c>
      <c r="AC28" s="2" t="b">
        <f t="shared" si="2"/>
        <v>0</v>
      </c>
      <c r="AD28" s="2"/>
      <c r="AE28" s="2" t="b">
        <f>ISBLANK(P28)</f>
        <v>1</v>
      </c>
      <c r="AF28" s="2" t="b">
        <f t="shared" si="4"/>
        <v>0</v>
      </c>
      <c r="AG28" s="2"/>
      <c r="AH28" s="2" t="b">
        <f>ISBLANK(R28)</f>
        <v>1</v>
      </c>
      <c r="AI28" s="2" t="b">
        <f t="shared" si="6"/>
        <v>0</v>
      </c>
      <c r="AJ28" s="2"/>
      <c r="AK28" s="2" t="b">
        <f>ISBLANK(#REF!)</f>
        <v>0</v>
      </c>
      <c r="AL28" s="2" t="b">
        <f>ISBLANK(#REF!)</f>
        <v>0</v>
      </c>
      <c r="AM28" s="1"/>
      <c r="AN28" s="1"/>
      <c r="AO28" s="3"/>
      <c r="AP28" s="3"/>
      <c r="AQ28" s="29">
        <f>I28/H28</f>
        <v>0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ht="15.75" customHeight="1">
      <c r="A29" s="23"/>
      <c r="B29" s="41" t="s">
        <v>50</v>
      </c>
      <c r="C29" s="33"/>
      <c r="D29" s="25"/>
      <c r="E29" s="25"/>
      <c r="F29" s="25"/>
      <c r="G29" s="34">
        <v>2</v>
      </c>
      <c r="H29" s="25">
        <f t="shared" si="7"/>
        <v>60</v>
      </c>
      <c r="I29" s="25"/>
      <c r="J29" s="25"/>
      <c r="K29" s="25"/>
      <c r="L29" s="25"/>
      <c r="M29" s="25"/>
      <c r="N29" s="28"/>
      <c r="O29" s="28"/>
      <c r="P29" s="28"/>
      <c r="Q29" s="28"/>
      <c r="R29" s="28"/>
      <c r="S29" s="28"/>
      <c r="T29" s="1"/>
      <c r="U29" s="1"/>
      <c r="V29" s="1"/>
      <c r="W29" s="1"/>
      <c r="X29" s="1"/>
      <c r="Y29" s="1"/>
      <c r="Z29" s="1"/>
      <c r="AA29" s="1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1"/>
      <c r="AN29" s="1"/>
      <c r="AO29" s="3"/>
      <c r="AP29" s="3"/>
      <c r="AQ29" s="29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ht="15.75" customHeight="1">
      <c r="A30" s="23"/>
      <c r="B30" s="41" t="s">
        <v>51</v>
      </c>
      <c r="C30" s="33">
        <v>1</v>
      </c>
      <c r="D30" s="25"/>
      <c r="E30" s="25"/>
      <c r="F30" s="25"/>
      <c r="G30" s="34">
        <v>4</v>
      </c>
      <c r="H30" s="25">
        <f t="shared" si="7"/>
        <v>120</v>
      </c>
      <c r="I30" s="25">
        <f t="shared" si="11"/>
        <v>60</v>
      </c>
      <c r="J30" s="25">
        <v>30</v>
      </c>
      <c r="K30" s="25"/>
      <c r="L30" s="25">
        <v>30</v>
      </c>
      <c r="M30" s="25">
        <f t="shared" si="10"/>
        <v>60</v>
      </c>
      <c r="N30" s="28">
        <v>4</v>
      </c>
      <c r="O30" s="28"/>
      <c r="P30" s="28"/>
      <c r="Q30" s="28"/>
      <c r="R30" s="28"/>
      <c r="S30" s="28"/>
      <c r="T30" s="1"/>
      <c r="U30" s="1"/>
      <c r="V30" s="1"/>
      <c r="W30" s="1"/>
      <c r="X30" s="1"/>
      <c r="Y30" s="1"/>
      <c r="Z30" s="1"/>
      <c r="AA30" s="1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1"/>
      <c r="AN30" s="1"/>
      <c r="AO30" s="3"/>
      <c r="AP30" s="3"/>
      <c r="AQ30" s="2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ht="15.75" customHeight="1">
      <c r="A31" s="31" t="s">
        <v>60</v>
      </c>
      <c r="B31" s="32" t="s">
        <v>61</v>
      </c>
      <c r="C31" s="25"/>
      <c r="D31" s="25"/>
      <c r="E31" s="25"/>
      <c r="F31" s="35"/>
      <c r="G31" s="34">
        <v>4</v>
      </c>
      <c r="H31" s="25">
        <f t="shared" si="7"/>
        <v>120</v>
      </c>
      <c r="I31" s="25"/>
      <c r="J31" s="25"/>
      <c r="K31" s="25"/>
      <c r="L31" s="25"/>
      <c r="M31" s="25"/>
      <c r="N31" s="28"/>
      <c r="O31" s="28"/>
      <c r="P31" s="28"/>
      <c r="Q31" s="28"/>
      <c r="R31" s="28"/>
      <c r="S31" s="28"/>
      <c r="T31" s="1"/>
      <c r="U31" s="1"/>
      <c r="V31" s="1"/>
      <c r="W31" s="1"/>
      <c r="X31" s="1"/>
      <c r="Y31" s="1"/>
      <c r="Z31" s="1"/>
      <c r="AA31" s="1"/>
      <c r="AB31" s="2" t="b">
        <f>ISBLANK(N31)</f>
        <v>1</v>
      </c>
      <c r="AC31" s="2" t="b">
        <f t="shared" si="2"/>
        <v>0</v>
      </c>
      <c r="AD31" s="2"/>
      <c r="AE31" s="2"/>
      <c r="AF31" s="2"/>
      <c r="AG31" s="2"/>
      <c r="AH31" s="2"/>
      <c r="AI31" s="2"/>
      <c r="AJ31" s="2"/>
      <c r="AK31" s="2"/>
      <c r="AL31" s="2"/>
      <c r="AM31" s="1"/>
      <c r="AN31" s="1"/>
      <c r="AO31" s="3"/>
      <c r="AP31" s="3"/>
      <c r="AQ31" s="29">
        <f>I31/H31</f>
        <v>0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ht="15.75" customHeight="1">
      <c r="A32" s="23"/>
      <c r="B32" s="41" t="s">
        <v>50</v>
      </c>
      <c r="C32" s="25"/>
      <c r="D32" s="25"/>
      <c r="E32" s="25"/>
      <c r="F32" s="35"/>
      <c r="G32" s="34">
        <v>1</v>
      </c>
      <c r="H32" s="25">
        <f t="shared" si="7"/>
        <v>30</v>
      </c>
      <c r="I32" s="25"/>
      <c r="J32" s="25"/>
      <c r="K32" s="25"/>
      <c r="L32" s="25"/>
      <c r="M32" s="25"/>
      <c r="N32" s="28"/>
      <c r="O32" s="28"/>
      <c r="P32" s="28"/>
      <c r="Q32" s="28"/>
      <c r="R32" s="28"/>
      <c r="S32" s="28"/>
      <c r="T32" s="1"/>
      <c r="U32" s="1"/>
      <c r="V32" s="1"/>
      <c r="W32" s="1"/>
      <c r="X32" s="1"/>
      <c r="Y32" s="1"/>
      <c r="Z32" s="1"/>
      <c r="AA32" s="1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1"/>
      <c r="AN32" s="1"/>
      <c r="AO32" s="3"/>
      <c r="AP32" s="3"/>
      <c r="AQ32" s="29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ht="15.75" customHeight="1">
      <c r="A33" s="23"/>
      <c r="B33" s="41" t="s">
        <v>51</v>
      </c>
      <c r="C33" s="25"/>
      <c r="D33" s="25">
        <v>1</v>
      </c>
      <c r="E33" s="25"/>
      <c r="F33" s="35"/>
      <c r="G33" s="34">
        <v>3</v>
      </c>
      <c r="H33" s="25">
        <f t="shared" si="7"/>
        <v>90</v>
      </c>
      <c r="I33" s="25">
        <f t="shared" ref="I33" si="12">J33+K33+L33</f>
        <v>45</v>
      </c>
      <c r="J33" s="25">
        <v>30</v>
      </c>
      <c r="K33" s="25"/>
      <c r="L33" s="25">
        <v>15</v>
      </c>
      <c r="M33" s="25">
        <f t="shared" ref="M33" si="13">H33-I33</f>
        <v>45</v>
      </c>
      <c r="N33" s="28">
        <v>3</v>
      </c>
      <c r="O33" s="28"/>
      <c r="P33" s="28"/>
      <c r="Q33" s="28"/>
      <c r="R33" s="28"/>
      <c r="S33" s="28"/>
      <c r="T33" s="1"/>
      <c r="U33" s="1"/>
      <c r="V33" s="1"/>
      <c r="W33" s="1"/>
      <c r="X33" s="1"/>
      <c r="Y33" s="1"/>
      <c r="Z33" s="1"/>
      <c r="AA33" s="1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1"/>
      <c r="AN33" s="1"/>
      <c r="AO33" s="3"/>
      <c r="AP33" s="3"/>
      <c r="AQ33" s="29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ht="15.75" customHeight="1">
      <c r="A34" s="31" t="s">
        <v>62</v>
      </c>
      <c r="B34" s="42" t="s">
        <v>63</v>
      </c>
      <c r="C34" s="33"/>
      <c r="D34" s="25"/>
      <c r="E34" s="25"/>
      <c r="F34" s="25"/>
      <c r="G34" s="34">
        <v>5</v>
      </c>
      <c r="H34" s="25">
        <f t="shared" si="7"/>
        <v>150</v>
      </c>
      <c r="I34" s="25"/>
      <c r="J34" s="25"/>
      <c r="K34" s="25"/>
      <c r="L34" s="25"/>
      <c r="M34" s="25"/>
      <c r="N34" s="28"/>
      <c r="O34" s="28"/>
      <c r="P34" s="28"/>
      <c r="Q34" s="28"/>
      <c r="R34" s="28"/>
      <c r="S34" s="28"/>
      <c r="T34" s="1"/>
      <c r="U34" s="1"/>
      <c r="V34" s="1"/>
      <c r="W34" s="1"/>
      <c r="X34" s="1"/>
      <c r="Y34" s="1" t="s">
        <v>36</v>
      </c>
      <c r="Z34" s="1"/>
      <c r="AA34" s="1"/>
      <c r="AB34" s="2" t="b">
        <f>ISBLANK(N34)</f>
        <v>1</v>
      </c>
      <c r="AC34" s="2" t="b">
        <f t="shared" si="2"/>
        <v>0</v>
      </c>
      <c r="AD34" s="2"/>
      <c r="AE34" s="2" t="b">
        <f>ISBLANK(P34)</f>
        <v>1</v>
      </c>
      <c r="AF34" s="2" t="b">
        <f t="shared" ref="AF34:AF37" si="14">ISBLANK(#REF!)</f>
        <v>0</v>
      </c>
      <c r="AG34" s="2"/>
      <c r="AH34" s="2" t="b">
        <f>ISBLANK(R34)</f>
        <v>1</v>
      </c>
      <c r="AI34" s="2" t="b">
        <f t="shared" ref="AI34:AI37" si="15">ISBLANK(#REF!)</f>
        <v>0</v>
      </c>
      <c r="AJ34" s="2"/>
      <c r="AK34" s="2" t="b">
        <f>ISBLANK(#REF!)</f>
        <v>0</v>
      </c>
      <c r="AL34" s="2" t="b">
        <f>ISBLANK(#REF!)</f>
        <v>0</v>
      </c>
      <c r="AM34" s="1"/>
      <c r="AN34" s="1"/>
      <c r="AO34" s="3"/>
      <c r="AP34" s="3"/>
      <c r="AQ34" s="29">
        <f>I34/H34</f>
        <v>0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ht="15.75" customHeight="1">
      <c r="A35" s="23"/>
      <c r="B35" s="41" t="s">
        <v>50</v>
      </c>
      <c r="C35" s="33"/>
      <c r="D35" s="25"/>
      <c r="E35" s="25"/>
      <c r="F35" s="25"/>
      <c r="G35" s="34">
        <v>1</v>
      </c>
      <c r="H35" s="25">
        <f t="shared" si="7"/>
        <v>30</v>
      </c>
      <c r="I35" s="25"/>
      <c r="J35" s="25"/>
      <c r="K35" s="25"/>
      <c r="L35" s="25"/>
      <c r="M35" s="25"/>
      <c r="N35" s="28"/>
      <c r="O35" s="28"/>
      <c r="P35" s="28"/>
      <c r="Q35" s="28"/>
      <c r="R35" s="28"/>
      <c r="S35" s="28"/>
      <c r="T35" s="1"/>
      <c r="U35" s="1"/>
      <c r="V35" s="1"/>
      <c r="W35" s="1"/>
      <c r="X35" s="1"/>
      <c r="Y35" s="1"/>
      <c r="Z35" s="1"/>
      <c r="AA35" s="1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1"/>
      <c r="AN35" s="1"/>
      <c r="AO35" s="3"/>
      <c r="AP35" s="3"/>
      <c r="AQ35" s="29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ht="15.75" customHeight="1">
      <c r="A36" s="23"/>
      <c r="B36" s="41" t="s">
        <v>51</v>
      </c>
      <c r="C36" s="33"/>
      <c r="D36" s="25">
        <v>3</v>
      </c>
      <c r="E36" s="25"/>
      <c r="F36" s="25"/>
      <c r="G36" s="34">
        <v>4</v>
      </c>
      <c r="H36" s="25">
        <f t="shared" si="7"/>
        <v>120</v>
      </c>
      <c r="I36" s="25">
        <f t="shared" ref="I36" si="16">J36+K36+L36</f>
        <v>60</v>
      </c>
      <c r="J36" s="25">
        <v>30</v>
      </c>
      <c r="K36" s="25"/>
      <c r="L36" s="25">
        <v>30</v>
      </c>
      <c r="M36" s="25">
        <f t="shared" ref="M36" si="17">H36-I36</f>
        <v>60</v>
      </c>
      <c r="N36" s="28"/>
      <c r="O36" s="28"/>
      <c r="P36" s="28">
        <v>4</v>
      </c>
      <c r="Q36" s="28"/>
      <c r="R36" s="28"/>
      <c r="S36" s="28"/>
      <c r="T36" s="1"/>
      <c r="U36" s="1"/>
      <c r="V36" s="1"/>
      <c r="W36" s="1"/>
      <c r="X36" s="1"/>
      <c r="Y36" s="1"/>
      <c r="Z36" s="1"/>
      <c r="AA36" s="1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1"/>
      <c r="AN36" s="1"/>
      <c r="AO36" s="3"/>
      <c r="AP36" s="3"/>
      <c r="AQ36" s="29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ht="15.75" customHeight="1">
      <c r="A37" s="31" t="s">
        <v>64</v>
      </c>
      <c r="B37" s="42" t="s">
        <v>65</v>
      </c>
      <c r="C37" s="33"/>
      <c r="D37" s="25"/>
      <c r="E37" s="25"/>
      <c r="F37" s="25"/>
      <c r="G37" s="34">
        <v>5</v>
      </c>
      <c r="H37" s="25">
        <f t="shared" si="7"/>
        <v>150</v>
      </c>
      <c r="I37" s="43"/>
      <c r="J37" s="43"/>
      <c r="K37" s="43"/>
      <c r="L37" s="43"/>
      <c r="M37" s="43"/>
      <c r="N37" s="43"/>
      <c r="O37" s="43"/>
      <c r="P37" s="43"/>
      <c r="Q37" s="28"/>
      <c r="R37" s="28"/>
      <c r="S37" s="28"/>
      <c r="T37" s="1"/>
      <c r="U37" s="1"/>
      <c r="V37" s="1"/>
      <c r="W37" s="1"/>
      <c r="X37" s="1"/>
      <c r="Y37" s="1" t="s">
        <v>36</v>
      </c>
      <c r="Z37" s="1"/>
      <c r="AA37" s="1"/>
      <c r="AB37" s="2" t="b">
        <f>ISBLANK(N39)</f>
        <v>1</v>
      </c>
      <c r="AC37" s="2" t="b">
        <f t="shared" si="2"/>
        <v>0</v>
      </c>
      <c r="AD37" s="2"/>
      <c r="AE37" s="2" t="b">
        <f>ISBLANK(P39)</f>
        <v>0</v>
      </c>
      <c r="AF37" s="2" t="b">
        <f t="shared" si="14"/>
        <v>0</v>
      </c>
      <c r="AG37" s="2"/>
      <c r="AH37" s="2" t="b">
        <f>ISBLANK(R37)</f>
        <v>1</v>
      </c>
      <c r="AI37" s="2" t="b">
        <f t="shared" si="15"/>
        <v>0</v>
      </c>
      <c r="AJ37" s="2"/>
      <c r="AK37" s="2" t="b">
        <f>ISBLANK(#REF!)</f>
        <v>0</v>
      </c>
      <c r="AL37" s="2" t="b">
        <f>ISBLANK(#REF!)</f>
        <v>0</v>
      </c>
      <c r="AM37" s="1"/>
      <c r="AN37" s="1"/>
      <c r="AO37" s="3"/>
      <c r="AP37" s="3"/>
      <c r="AQ37" s="29">
        <f>I39/H37</f>
        <v>0.3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ht="15.75" customHeight="1">
      <c r="A38" s="23"/>
      <c r="B38" s="41" t="s">
        <v>50</v>
      </c>
      <c r="C38" s="33"/>
      <c r="D38" s="25"/>
      <c r="E38" s="25"/>
      <c r="F38" s="25"/>
      <c r="G38" s="34">
        <v>2</v>
      </c>
      <c r="H38" s="25">
        <f t="shared" si="7"/>
        <v>60</v>
      </c>
      <c r="I38" s="25"/>
      <c r="J38" s="25"/>
      <c r="K38" s="25"/>
      <c r="L38" s="25"/>
      <c r="M38" s="25"/>
      <c r="N38" s="28"/>
      <c r="O38" s="28"/>
      <c r="P38" s="28"/>
      <c r="Q38" s="28"/>
      <c r="R38" s="28"/>
      <c r="S38" s="28"/>
      <c r="T38" s="1"/>
      <c r="U38" s="1"/>
      <c r="V38" s="1"/>
      <c r="W38" s="1"/>
      <c r="X38" s="1"/>
      <c r="Y38" s="1"/>
      <c r="Z38" s="1"/>
      <c r="AA38" s="1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1"/>
      <c r="AN38" s="1"/>
      <c r="AO38" s="3"/>
      <c r="AP38" s="3"/>
      <c r="AQ38" s="29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ht="15.75" customHeight="1">
      <c r="A39" s="23"/>
      <c r="B39" s="41" t="s">
        <v>51</v>
      </c>
      <c r="C39" s="33"/>
      <c r="D39" s="25">
        <v>3</v>
      </c>
      <c r="E39" s="25"/>
      <c r="F39" s="25"/>
      <c r="G39" s="34">
        <v>3</v>
      </c>
      <c r="H39" s="25">
        <f t="shared" si="7"/>
        <v>90</v>
      </c>
      <c r="I39" s="25">
        <f>J39+K39+L39</f>
        <v>45</v>
      </c>
      <c r="J39" s="25">
        <v>30</v>
      </c>
      <c r="K39" s="25"/>
      <c r="L39" s="25">
        <v>15</v>
      </c>
      <c r="M39" s="25">
        <f>H37-I39</f>
        <v>105</v>
      </c>
      <c r="N39" s="28"/>
      <c r="O39" s="28"/>
      <c r="P39" s="28">
        <v>3</v>
      </c>
      <c r="Q39" s="28"/>
      <c r="R39" s="28"/>
      <c r="S39" s="28"/>
      <c r="T39" s="1"/>
      <c r="U39" s="1"/>
      <c r="V39" s="1"/>
      <c r="W39" s="1"/>
      <c r="X39" s="1"/>
      <c r="Y39" s="1"/>
      <c r="Z39" s="1"/>
      <c r="AA39" s="1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1"/>
      <c r="AN39" s="1"/>
      <c r="AO39" s="3"/>
      <c r="AP39" s="3"/>
      <c r="AQ39" s="29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ht="15.6">
      <c r="A40" s="31" t="s">
        <v>66</v>
      </c>
      <c r="B40" s="44" t="s">
        <v>67</v>
      </c>
      <c r="C40" s="45"/>
      <c r="D40" s="45" t="s">
        <v>68</v>
      </c>
      <c r="E40" s="23"/>
      <c r="F40" s="45"/>
      <c r="G40" s="25">
        <v>5</v>
      </c>
      <c r="H40" s="46">
        <f>30*G40</f>
        <v>150</v>
      </c>
      <c r="I40" s="47">
        <f t="shared" si="11"/>
        <v>120</v>
      </c>
      <c r="J40" s="47">
        <v>60</v>
      </c>
      <c r="K40" s="47"/>
      <c r="L40" s="47">
        <v>60</v>
      </c>
      <c r="M40" s="47">
        <f t="shared" si="10"/>
        <v>30</v>
      </c>
      <c r="N40" s="28"/>
      <c r="O40" s="28">
        <v>7</v>
      </c>
      <c r="P40" s="28"/>
      <c r="Q40" s="28"/>
      <c r="R40" s="28"/>
      <c r="S40" s="28"/>
      <c r="T40" s="1"/>
      <c r="U40" s="1"/>
      <c r="V40" s="1"/>
      <c r="W40" s="1"/>
      <c r="X40" s="1"/>
      <c r="Y40" s="1"/>
      <c r="Z40" s="1"/>
      <c r="AA40" s="1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1"/>
      <c r="AN40" s="1"/>
      <c r="AO40" s="3"/>
      <c r="AP40" s="3"/>
      <c r="AQ40" s="29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ht="28.2">
      <c r="A41" s="31" t="s">
        <v>69</v>
      </c>
      <c r="B41" s="48" t="s">
        <v>70</v>
      </c>
      <c r="C41" s="45"/>
      <c r="D41" s="45" t="s">
        <v>35</v>
      </c>
      <c r="E41" s="23"/>
      <c r="F41" s="45"/>
      <c r="G41" s="25">
        <v>4</v>
      </c>
      <c r="H41" s="46">
        <f>30*G41</f>
        <v>120</v>
      </c>
      <c r="I41" s="47"/>
      <c r="J41" s="47"/>
      <c r="K41" s="47"/>
      <c r="L41" s="47"/>
      <c r="M41" s="47"/>
      <c r="N41" s="28"/>
      <c r="O41" s="28"/>
      <c r="P41" s="28"/>
      <c r="Q41" s="28"/>
      <c r="R41" s="28"/>
      <c r="S41" s="28"/>
      <c r="T41" s="1"/>
      <c r="U41" s="1"/>
      <c r="V41" s="1"/>
      <c r="W41" s="1"/>
      <c r="X41" s="1"/>
      <c r="Y41" s="1"/>
      <c r="Z41" s="1"/>
      <c r="AA41" s="1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1"/>
      <c r="AN41" s="1"/>
      <c r="AO41" s="3"/>
      <c r="AP41" s="3"/>
      <c r="AQ41" s="29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ht="15.6">
      <c r="A42" s="241" t="s">
        <v>71</v>
      </c>
      <c r="B42" s="242"/>
      <c r="C42" s="45"/>
      <c r="D42" s="45"/>
      <c r="E42" s="23"/>
      <c r="F42" s="45"/>
      <c r="G42" s="49">
        <f>G12+G14+G15+G16+G17+G19+G22+G24+G26+G29+G32+G35+G38+G41</f>
        <v>36</v>
      </c>
      <c r="H42" s="49">
        <f>H12+H14+H15+H16+H17+H19+H22+H24+H26+H29+H32+H35+H38+H41</f>
        <v>1080</v>
      </c>
      <c r="I42" s="47"/>
      <c r="J42" s="47"/>
      <c r="K42" s="47"/>
      <c r="L42" s="47"/>
      <c r="M42" s="47"/>
      <c r="N42" s="28"/>
      <c r="O42" s="28"/>
      <c r="P42" s="28"/>
      <c r="Q42" s="28"/>
      <c r="R42" s="28"/>
      <c r="S42" s="28"/>
      <c r="T42" s="1"/>
      <c r="U42" s="1"/>
      <c r="V42" s="1"/>
      <c r="W42" s="1"/>
      <c r="X42" s="1"/>
      <c r="Y42" s="1"/>
      <c r="Z42" s="1"/>
      <c r="AA42" s="1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1"/>
      <c r="AN42" s="1"/>
      <c r="AO42" s="3"/>
      <c r="AP42" s="3"/>
      <c r="AQ42" s="29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ht="16.2" thickBot="1">
      <c r="A43" s="241" t="s">
        <v>72</v>
      </c>
      <c r="B43" s="242"/>
      <c r="C43" s="45"/>
      <c r="D43" s="45"/>
      <c r="E43" s="23"/>
      <c r="F43" s="45"/>
      <c r="G43" s="49">
        <f>G13+G20+G23+G27+G30+G33+G36+G39+G40</f>
        <v>32</v>
      </c>
      <c r="H43" s="49">
        <f t="shared" ref="H43:M43" si="18">H13+H20+H23+H27+H30+H33+H36+H39+H40</f>
        <v>960</v>
      </c>
      <c r="I43" s="49">
        <f t="shared" si="18"/>
        <v>530</v>
      </c>
      <c r="J43" s="49">
        <f t="shared" si="18"/>
        <v>276</v>
      </c>
      <c r="K43" s="49">
        <f t="shared" si="18"/>
        <v>0</v>
      </c>
      <c r="L43" s="49">
        <f t="shared" si="18"/>
        <v>254</v>
      </c>
      <c r="M43" s="49">
        <f t="shared" si="18"/>
        <v>490</v>
      </c>
      <c r="N43" s="28">
        <f>SUM(N11:N42)</f>
        <v>15</v>
      </c>
      <c r="O43" s="28">
        <f t="shared" ref="O43:AQ43" si="19">SUM(O11:O42)</f>
        <v>10</v>
      </c>
      <c r="P43" s="28">
        <f t="shared" si="19"/>
        <v>7</v>
      </c>
      <c r="Q43" s="28">
        <f t="shared" si="19"/>
        <v>0</v>
      </c>
      <c r="R43" s="28">
        <f t="shared" si="19"/>
        <v>0</v>
      </c>
      <c r="S43" s="28">
        <f t="shared" si="19"/>
        <v>2</v>
      </c>
      <c r="T43" s="28">
        <f t="shared" si="19"/>
        <v>0</v>
      </c>
      <c r="U43" s="28">
        <f t="shared" si="19"/>
        <v>0</v>
      </c>
      <c r="V43" s="28">
        <f t="shared" si="19"/>
        <v>0</v>
      </c>
      <c r="W43" s="28">
        <f t="shared" si="19"/>
        <v>0</v>
      </c>
      <c r="X43" s="28">
        <f t="shared" si="19"/>
        <v>0</v>
      </c>
      <c r="Y43" s="28">
        <f t="shared" si="19"/>
        <v>0</v>
      </c>
      <c r="Z43" s="28">
        <f t="shared" si="19"/>
        <v>0</v>
      </c>
      <c r="AA43" s="28">
        <f t="shared" si="19"/>
        <v>127</v>
      </c>
      <c r="AB43" s="28">
        <f t="shared" si="19"/>
        <v>0</v>
      </c>
      <c r="AC43" s="28">
        <f t="shared" si="19"/>
        <v>0</v>
      </c>
      <c r="AD43" s="28">
        <f t="shared" si="19"/>
        <v>0</v>
      </c>
      <c r="AE43" s="28">
        <f t="shared" si="19"/>
        <v>0</v>
      </c>
      <c r="AF43" s="28">
        <f t="shared" si="19"/>
        <v>0</v>
      </c>
      <c r="AG43" s="28">
        <f t="shared" si="19"/>
        <v>0</v>
      </c>
      <c r="AH43" s="28">
        <f t="shared" si="19"/>
        <v>0</v>
      </c>
      <c r="AI43" s="28">
        <f t="shared" si="19"/>
        <v>0</v>
      </c>
      <c r="AJ43" s="28">
        <f t="shared" si="19"/>
        <v>0</v>
      </c>
      <c r="AK43" s="28">
        <f t="shared" si="19"/>
        <v>0</v>
      </c>
      <c r="AL43" s="28">
        <f t="shared" si="19"/>
        <v>0</v>
      </c>
      <c r="AM43" s="28">
        <f t="shared" si="19"/>
        <v>0</v>
      </c>
      <c r="AN43" s="28">
        <f t="shared" si="19"/>
        <v>0</v>
      </c>
      <c r="AO43" s="28">
        <f t="shared" si="19"/>
        <v>0</v>
      </c>
      <c r="AP43" s="28">
        <f t="shared" si="19"/>
        <v>0</v>
      </c>
      <c r="AQ43" s="28">
        <f t="shared" si="19"/>
        <v>0.73333333333333339</v>
      </c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ht="15.75" customHeight="1" thickBot="1">
      <c r="A44" s="241" t="s">
        <v>73</v>
      </c>
      <c r="B44" s="242"/>
      <c r="C44" s="25"/>
      <c r="D44" s="25"/>
      <c r="E44" s="25"/>
      <c r="F44" s="25"/>
      <c r="G44" s="50">
        <f>G11+G14+G15+G16+G17+G18+G21+G24+G25+G28+G31+G34+G37+G40+G41</f>
        <v>68</v>
      </c>
      <c r="H44" s="50">
        <f>H11+H14+H15+H16+H17+H18+H21+H24+H25+H28+H31+H34+H37+H40+H41</f>
        <v>2040</v>
      </c>
      <c r="I44" s="50">
        <f>I43</f>
        <v>530</v>
      </c>
      <c r="J44" s="50">
        <f t="shared" ref="J44:M44" si="20">J43</f>
        <v>276</v>
      </c>
      <c r="K44" s="50">
        <f t="shared" si="20"/>
        <v>0</v>
      </c>
      <c r="L44" s="50">
        <f t="shared" si="20"/>
        <v>254</v>
      </c>
      <c r="M44" s="50">
        <f t="shared" si="20"/>
        <v>490</v>
      </c>
      <c r="N44" s="51">
        <f>N43</f>
        <v>15</v>
      </c>
      <c r="O44" s="51">
        <f t="shared" ref="O44:S44" si="21">O43</f>
        <v>10</v>
      </c>
      <c r="P44" s="51">
        <f t="shared" si="21"/>
        <v>7</v>
      </c>
      <c r="Q44" s="51">
        <f t="shared" si="21"/>
        <v>0</v>
      </c>
      <c r="R44" s="51">
        <f t="shared" si="21"/>
        <v>0</v>
      </c>
      <c r="S44" s="51">
        <f t="shared" si="21"/>
        <v>2</v>
      </c>
      <c r="T44" s="52">
        <f>SUM(T11:T31)</f>
        <v>0</v>
      </c>
      <c r="U44" s="53">
        <f>SUM(U11:U31)</f>
        <v>0</v>
      </c>
      <c r="V44" s="53">
        <f>SUM(V11:V31)</f>
        <v>0</v>
      </c>
      <c r="W44" s="53">
        <f>SUM(W11:W31)</f>
        <v>0</v>
      </c>
      <c r="X44" s="53">
        <f>SUM(X11:X31)</f>
        <v>0</v>
      </c>
      <c r="Y44" s="1">
        <f>30*G44</f>
        <v>2040</v>
      </c>
      <c r="Z44" s="1"/>
      <c r="AA44" s="1"/>
      <c r="AB44" s="54">
        <f t="shared" ref="AB44:AL44" si="22">SUMIF(AB11:AB37,FALSE,$G11:$G37)</f>
        <v>0</v>
      </c>
      <c r="AC44" s="54">
        <f t="shared" si="22"/>
        <v>65</v>
      </c>
      <c r="AD44" s="54">
        <f t="shared" si="22"/>
        <v>0</v>
      </c>
      <c r="AE44" s="54">
        <f t="shared" si="22"/>
        <v>5</v>
      </c>
      <c r="AF44" s="54">
        <f t="shared" si="22"/>
        <v>61</v>
      </c>
      <c r="AG44" s="54">
        <f t="shared" si="22"/>
        <v>0</v>
      </c>
      <c r="AH44" s="54">
        <f t="shared" si="22"/>
        <v>0</v>
      </c>
      <c r="AI44" s="54">
        <f t="shared" si="22"/>
        <v>61</v>
      </c>
      <c r="AJ44" s="54">
        <f t="shared" si="22"/>
        <v>0</v>
      </c>
      <c r="AK44" s="54">
        <f t="shared" si="22"/>
        <v>61</v>
      </c>
      <c r="AL44" s="54">
        <f t="shared" si="22"/>
        <v>61</v>
      </c>
      <c r="AM44" s="15">
        <f>SUM(AB44:AL44)</f>
        <v>314</v>
      </c>
      <c r="AN44" s="1"/>
      <c r="AO44" s="3"/>
      <c r="AP44" s="3"/>
      <c r="AQ44" s="29">
        <f>I44/H44</f>
        <v>0.25980392156862747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ht="33" customHeight="1">
      <c r="A45" s="259" t="s">
        <v>74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55"/>
      <c r="U45" s="55"/>
      <c r="V45" s="55"/>
      <c r="W45" s="55"/>
      <c r="X45" s="55"/>
      <c r="Y45" s="1"/>
      <c r="Z45" s="1"/>
      <c r="AA45" s="1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15"/>
      <c r="AN45" s="1"/>
      <c r="AO45" s="3"/>
      <c r="AP45" s="3"/>
      <c r="AQ45" s="29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ht="16.5" customHeight="1">
      <c r="A46" s="260" t="s">
        <v>75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56"/>
      <c r="U46" s="56"/>
      <c r="V46" s="56"/>
      <c r="W46" s="56"/>
      <c r="X46" s="56"/>
      <c r="Y46" s="56"/>
      <c r="Z46" s="56"/>
      <c r="AA46" s="56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6"/>
      <c r="AN46" s="56"/>
      <c r="AO46" s="58"/>
      <c r="AP46" s="58"/>
      <c r="AQ46" s="29" t="e">
        <f>I46/H46</f>
        <v>#DIV/0!</v>
      </c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</row>
    <row r="47" spans="1:63" ht="16.5" customHeight="1">
      <c r="A47" s="31" t="s">
        <v>76</v>
      </c>
      <c r="B47" s="32" t="s">
        <v>77</v>
      </c>
      <c r="C47" s="31"/>
      <c r="D47" s="31" t="s">
        <v>78</v>
      </c>
      <c r="E47" s="31"/>
      <c r="F47" s="59"/>
      <c r="G47" s="60">
        <v>5</v>
      </c>
      <c r="H47" s="61">
        <f t="shared" ref="H47:H57" si="23">G47*30</f>
        <v>150</v>
      </c>
      <c r="I47" s="62">
        <f>J47+K47+L47</f>
        <v>60</v>
      </c>
      <c r="J47" s="61">
        <v>30</v>
      </c>
      <c r="K47" s="61"/>
      <c r="L47" s="61">
        <v>30</v>
      </c>
      <c r="M47" s="62">
        <f t="shared" ref="M47:M57" si="24">H47-I47</f>
        <v>90</v>
      </c>
      <c r="N47" s="25"/>
      <c r="O47" s="25"/>
      <c r="P47" s="28"/>
      <c r="Q47" s="25"/>
      <c r="R47" s="25"/>
      <c r="S47" s="25"/>
      <c r="T47" s="56"/>
      <c r="U47" s="56"/>
      <c r="V47" s="56"/>
      <c r="W47" s="56"/>
      <c r="X47" s="56"/>
      <c r="Y47" s="56" t="s">
        <v>36</v>
      </c>
      <c r="Z47" s="1" t="s">
        <v>19</v>
      </c>
      <c r="AA47" s="56">
        <f>AB100+AC100</f>
        <v>108</v>
      </c>
      <c r="AB47" s="2" t="b">
        <f>ISBLANK(N47)</f>
        <v>1</v>
      </c>
      <c r="AC47" s="2" t="b">
        <f t="shared" ref="AC47:AC94" si="25">ISBLANK(#REF!)</f>
        <v>0</v>
      </c>
      <c r="AD47" s="57"/>
      <c r="AE47" s="2" t="b">
        <f>ISBLANK(P47)</f>
        <v>1</v>
      </c>
      <c r="AF47" s="2" t="b">
        <f t="shared" ref="AF47:AF94" si="26">ISBLANK(#REF!)</f>
        <v>0</v>
      </c>
      <c r="AG47" s="57"/>
      <c r="AH47" s="2" t="b">
        <f>ISBLANK(R47)</f>
        <v>1</v>
      </c>
      <c r="AI47" s="2" t="b">
        <f t="shared" ref="AI47:AI94" si="27">ISBLANK(#REF!)</f>
        <v>0</v>
      </c>
      <c r="AJ47" s="57"/>
      <c r="AK47" s="2" t="b">
        <f>ISBLANK(#REF!)</f>
        <v>0</v>
      </c>
      <c r="AL47" s="2" t="b">
        <f>ISBLANK(#REF!)</f>
        <v>0</v>
      </c>
      <c r="AM47" s="56"/>
      <c r="AN47" s="56"/>
      <c r="AO47" s="63">
        <f>I47/H47</f>
        <v>0.4</v>
      </c>
      <c r="AP47" s="58"/>
      <c r="AQ47" s="29">
        <f>I47/H47</f>
        <v>0.4</v>
      </c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</row>
    <row r="48" spans="1:63" ht="16.5" customHeight="1">
      <c r="A48" s="31"/>
      <c r="B48" s="41" t="s">
        <v>50</v>
      </c>
      <c r="C48" s="31"/>
      <c r="D48" s="31"/>
      <c r="E48" s="31"/>
      <c r="F48" s="59"/>
      <c r="G48" s="60">
        <v>1</v>
      </c>
      <c r="H48" s="61">
        <f t="shared" si="23"/>
        <v>30</v>
      </c>
      <c r="I48" s="62"/>
      <c r="J48" s="61"/>
      <c r="K48" s="61"/>
      <c r="L48" s="61"/>
      <c r="M48" s="62"/>
      <c r="N48" s="25"/>
      <c r="O48" s="25"/>
      <c r="P48" s="28"/>
      <c r="Q48" s="25"/>
      <c r="R48" s="25"/>
      <c r="S48" s="25"/>
      <c r="T48" s="56"/>
      <c r="U48" s="56"/>
      <c r="V48" s="56"/>
      <c r="W48" s="56"/>
      <c r="X48" s="56"/>
      <c r="Y48" s="56"/>
      <c r="Z48" s="1"/>
      <c r="AA48" s="56"/>
      <c r="AB48" s="2"/>
      <c r="AC48" s="2"/>
      <c r="AD48" s="57"/>
      <c r="AE48" s="2"/>
      <c r="AF48" s="2"/>
      <c r="AG48" s="57"/>
      <c r="AH48" s="2"/>
      <c r="AI48" s="2"/>
      <c r="AJ48" s="57"/>
      <c r="AK48" s="2"/>
      <c r="AL48" s="2"/>
      <c r="AM48" s="56"/>
      <c r="AN48" s="56"/>
      <c r="AO48" s="63"/>
      <c r="AP48" s="58"/>
      <c r="AQ48" s="29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</row>
    <row r="49" spans="1:63" ht="16.5" customHeight="1">
      <c r="A49" s="31"/>
      <c r="B49" s="41" t="s">
        <v>51</v>
      </c>
      <c r="C49" s="31"/>
      <c r="D49" s="31"/>
      <c r="E49" s="31"/>
      <c r="F49" s="59"/>
      <c r="G49" s="60">
        <v>4</v>
      </c>
      <c r="H49" s="61">
        <f t="shared" si="23"/>
        <v>120</v>
      </c>
      <c r="I49" s="62">
        <f>J49+K49+L49</f>
        <v>60</v>
      </c>
      <c r="J49" s="61">
        <v>30</v>
      </c>
      <c r="K49" s="61"/>
      <c r="L49" s="61">
        <v>30</v>
      </c>
      <c r="M49" s="62">
        <f t="shared" ref="M49" si="28">H49-I49</f>
        <v>60</v>
      </c>
      <c r="N49" s="25"/>
      <c r="O49" s="25"/>
      <c r="P49" s="28">
        <v>4</v>
      </c>
      <c r="Q49" s="25"/>
      <c r="R49" s="25"/>
      <c r="S49" s="25"/>
      <c r="T49" s="56"/>
      <c r="U49" s="56"/>
      <c r="V49" s="56"/>
      <c r="W49" s="56"/>
      <c r="X49" s="56"/>
      <c r="Y49" s="56"/>
      <c r="Z49" s="1"/>
      <c r="AA49" s="56"/>
      <c r="AB49" s="2"/>
      <c r="AC49" s="2"/>
      <c r="AD49" s="57"/>
      <c r="AE49" s="2"/>
      <c r="AF49" s="2"/>
      <c r="AG49" s="57"/>
      <c r="AH49" s="2"/>
      <c r="AI49" s="2"/>
      <c r="AJ49" s="57"/>
      <c r="AK49" s="2"/>
      <c r="AL49" s="2"/>
      <c r="AM49" s="56"/>
      <c r="AN49" s="56"/>
      <c r="AO49" s="63"/>
      <c r="AP49" s="58"/>
      <c r="AQ49" s="29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</row>
    <row r="50" spans="1:63" ht="15.75" customHeight="1">
      <c r="A50" s="31" t="s">
        <v>79</v>
      </c>
      <c r="B50" s="32" t="s">
        <v>80</v>
      </c>
      <c r="C50" s="25">
        <v>2</v>
      </c>
      <c r="D50" s="25"/>
      <c r="E50" s="25"/>
      <c r="F50" s="35"/>
      <c r="G50" s="34">
        <v>3</v>
      </c>
      <c r="H50" s="25">
        <f t="shared" si="23"/>
        <v>90</v>
      </c>
      <c r="I50" s="25">
        <f>J50+L50</f>
        <v>36</v>
      </c>
      <c r="J50" s="25">
        <v>18</v>
      </c>
      <c r="K50" s="25"/>
      <c r="L50" s="25">
        <v>18</v>
      </c>
      <c r="M50" s="25">
        <f t="shared" si="24"/>
        <v>54</v>
      </c>
      <c r="N50" s="28"/>
      <c r="O50" s="36">
        <v>2</v>
      </c>
      <c r="P50" s="28"/>
      <c r="Q50" s="28"/>
      <c r="R50" s="28"/>
      <c r="S50" s="28"/>
      <c r="T50" s="56"/>
      <c r="U50" s="56"/>
      <c r="V50" s="56"/>
      <c r="W50" s="56"/>
      <c r="X50" s="56"/>
      <c r="Y50" s="56" t="s">
        <v>36</v>
      </c>
      <c r="Z50" s="1" t="s">
        <v>20</v>
      </c>
      <c r="AA50" s="56">
        <f>AE100+AF100</f>
        <v>110</v>
      </c>
      <c r="AB50" s="2" t="b">
        <f>ISBLANK(N50)</f>
        <v>1</v>
      </c>
      <c r="AC50" s="2" t="b">
        <f t="shared" si="25"/>
        <v>0</v>
      </c>
      <c r="AD50" s="57"/>
      <c r="AE50" s="2" t="b">
        <f>ISBLANK(P50)</f>
        <v>1</v>
      </c>
      <c r="AF50" s="2" t="b">
        <f t="shared" si="26"/>
        <v>0</v>
      </c>
      <c r="AG50" s="57"/>
      <c r="AH50" s="2" t="b">
        <f>ISBLANK(R50)</f>
        <v>1</v>
      </c>
      <c r="AI50" s="2" t="b">
        <f t="shared" si="27"/>
        <v>0</v>
      </c>
      <c r="AJ50" s="57"/>
      <c r="AK50" s="2" t="b">
        <f>ISBLANK(#REF!)</f>
        <v>0</v>
      </c>
      <c r="AL50" s="2" t="b">
        <f>ISBLANK(#REF!)</f>
        <v>0</v>
      </c>
      <c r="AM50" s="56"/>
      <c r="AN50" s="56"/>
      <c r="AO50" s="63">
        <f>I50/H50</f>
        <v>0.4</v>
      </c>
      <c r="AP50" s="58"/>
      <c r="AQ50" s="29">
        <f>I50/H50</f>
        <v>0.4</v>
      </c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</row>
    <row r="51" spans="1:63" ht="15.75" customHeight="1">
      <c r="A51" s="31" t="s">
        <v>81</v>
      </c>
      <c r="B51" s="42" t="s">
        <v>82</v>
      </c>
      <c r="C51" s="33"/>
      <c r="D51" s="25"/>
      <c r="E51" s="25"/>
      <c r="F51" s="25"/>
      <c r="G51" s="34">
        <v>5</v>
      </c>
      <c r="H51" s="25">
        <f t="shared" si="23"/>
        <v>150</v>
      </c>
      <c r="I51" s="25">
        <f t="shared" ref="I51:I57" si="29">J51+K51+L51</f>
        <v>60</v>
      </c>
      <c r="J51" s="25">
        <v>30</v>
      </c>
      <c r="K51" s="25"/>
      <c r="L51" s="25">
        <v>30</v>
      </c>
      <c r="M51" s="25">
        <f t="shared" si="24"/>
        <v>90</v>
      </c>
      <c r="N51" s="28"/>
      <c r="O51" s="28"/>
      <c r="P51" s="28"/>
      <c r="Q51" s="28"/>
      <c r="R51" s="28"/>
      <c r="S51" s="28"/>
      <c r="T51" s="56"/>
      <c r="U51" s="56"/>
      <c r="V51" s="56"/>
      <c r="W51" s="56"/>
      <c r="X51" s="56"/>
      <c r="Y51" s="56" t="s">
        <v>36</v>
      </c>
      <c r="Z51" s="1" t="s">
        <v>21</v>
      </c>
      <c r="AA51" s="56">
        <f>AH100+AI100</f>
        <v>110</v>
      </c>
      <c r="AB51" s="2" t="b">
        <f>ISBLANK(N51)</f>
        <v>1</v>
      </c>
      <c r="AC51" s="2" t="b">
        <f t="shared" si="25"/>
        <v>0</v>
      </c>
      <c r="AD51" s="57"/>
      <c r="AE51" s="2" t="b">
        <f>ISBLANK(P51)</f>
        <v>1</v>
      </c>
      <c r="AF51" s="2" t="b">
        <f t="shared" si="26"/>
        <v>0</v>
      </c>
      <c r="AG51" s="57"/>
      <c r="AH51" s="2" t="b">
        <f>ISBLANK(R51)</f>
        <v>1</v>
      </c>
      <c r="AI51" s="2" t="b">
        <f t="shared" si="27"/>
        <v>0</v>
      </c>
      <c r="AJ51" s="57"/>
      <c r="AK51" s="2" t="b">
        <f>ISBLANK(#REF!)</f>
        <v>0</v>
      </c>
      <c r="AL51" s="2" t="b">
        <f>ISBLANK(#REF!)</f>
        <v>0</v>
      </c>
      <c r="AM51" s="56"/>
      <c r="AN51" s="56"/>
      <c r="AO51" s="63">
        <f>I51/H51</f>
        <v>0.4</v>
      </c>
      <c r="AP51" s="58"/>
      <c r="AQ51" s="29">
        <f>I51/H51</f>
        <v>0.4</v>
      </c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</row>
    <row r="52" spans="1:63" ht="15.75" customHeight="1">
      <c r="A52" s="31"/>
      <c r="B52" s="41" t="s">
        <v>50</v>
      </c>
      <c r="C52" s="33"/>
      <c r="D52" s="25"/>
      <c r="E52" s="25"/>
      <c r="F52" s="25"/>
      <c r="G52" s="34">
        <v>1</v>
      </c>
      <c r="H52" s="25">
        <f t="shared" si="23"/>
        <v>30</v>
      </c>
      <c r="I52" s="25"/>
      <c r="J52" s="25"/>
      <c r="K52" s="25"/>
      <c r="L52" s="25"/>
      <c r="M52" s="25"/>
      <c r="N52" s="28"/>
      <c r="O52" s="28"/>
      <c r="P52" s="28"/>
      <c r="Q52" s="28"/>
      <c r="R52" s="28"/>
      <c r="S52" s="28"/>
      <c r="T52" s="56"/>
      <c r="U52" s="56"/>
      <c r="V52" s="56"/>
      <c r="W52" s="56"/>
      <c r="X52" s="56"/>
      <c r="Y52" s="56"/>
      <c r="Z52" s="1"/>
      <c r="AA52" s="56"/>
      <c r="AB52" s="2"/>
      <c r="AC52" s="2"/>
      <c r="AD52" s="57"/>
      <c r="AE52" s="2"/>
      <c r="AF52" s="2"/>
      <c r="AG52" s="57"/>
      <c r="AH52" s="2"/>
      <c r="AI52" s="2"/>
      <c r="AJ52" s="57"/>
      <c r="AK52" s="2"/>
      <c r="AL52" s="2"/>
      <c r="AM52" s="56"/>
      <c r="AN52" s="56"/>
      <c r="AO52" s="63"/>
      <c r="AP52" s="58"/>
      <c r="AQ52" s="29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</row>
    <row r="53" spans="1:63" ht="15.75" customHeight="1">
      <c r="A53" s="31"/>
      <c r="B53" s="41" t="s">
        <v>51</v>
      </c>
      <c r="C53" s="33">
        <v>2</v>
      </c>
      <c r="D53" s="25"/>
      <c r="E53" s="25"/>
      <c r="F53" s="25"/>
      <c r="G53" s="34">
        <v>4</v>
      </c>
      <c r="H53" s="25">
        <f t="shared" si="23"/>
        <v>120</v>
      </c>
      <c r="I53" s="25">
        <f t="shared" ref="I53" si="30">J53+K53+L53</f>
        <v>54</v>
      </c>
      <c r="J53" s="25">
        <v>27</v>
      </c>
      <c r="K53" s="25"/>
      <c r="L53" s="25">
        <v>27</v>
      </c>
      <c r="M53" s="25">
        <f t="shared" ref="M53" si="31">H53-I53</f>
        <v>66</v>
      </c>
      <c r="N53" s="28"/>
      <c r="O53" s="28">
        <v>3</v>
      </c>
      <c r="P53" s="28"/>
      <c r="Q53" s="28"/>
      <c r="R53" s="28"/>
      <c r="S53" s="28"/>
      <c r="T53" s="56"/>
      <c r="U53" s="56"/>
      <c r="V53" s="56"/>
      <c r="W53" s="56"/>
      <c r="X53" s="56"/>
      <c r="Y53" s="56"/>
      <c r="Z53" s="1"/>
      <c r="AA53" s="56"/>
      <c r="AB53" s="2"/>
      <c r="AC53" s="2"/>
      <c r="AD53" s="57"/>
      <c r="AE53" s="2"/>
      <c r="AF53" s="2"/>
      <c r="AG53" s="57"/>
      <c r="AH53" s="2"/>
      <c r="AI53" s="2"/>
      <c r="AJ53" s="57"/>
      <c r="AK53" s="2"/>
      <c r="AL53" s="2"/>
      <c r="AM53" s="56"/>
      <c r="AN53" s="56"/>
      <c r="AO53" s="63"/>
      <c r="AP53" s="58"/>
      <c r="AQ53" s="29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</row>
    <row r="54" spans="1:63" ht="15.75" customHeight="1">
      <c r="A54" s="31" t="s">
        <v>44</v>
      </c>
      <c r="B54" s="42" t="s">
        <v>83</v>
      </c>
      <c r="C54" s="33"/>
      <c r="D54" s="25"/>
      <c r="E54" s="25"/>
      <c r="F54" s="25"/>
      <c r="G54" s="34">
        <v>6</v>
      </c>
      <c r="H54" s="25">
        <f t="shared" si="23"/>
        <v>180</v>
      </c>
      <c r="I54" s="25"/>
      <c r="J54" s="25"/>
      <c r="K54" s="25"/>
      <c r="L54" s="25"/>
      <c r="M54" s="25"/>
      <c r="N54" s="28"/>
      <c r="O54" s="28"/>
      <c r="P54" s="28"/>
      <c r="Q54" s="28"/>
      <c r="R54" s="28"/>
      <c r="S54" s="28"/>
      <c r="T54" s="1"/>
      <c r="U54" s="1"/>
      <c r="V54" s="1"/>
      <c r="W54" s="1"/>
      <c r="X54" s="1"/>
      <c r="Y54" s="1" t="s">
        <v>36</v>
      </c>
      <c r="Z54" s="1" t="s">
        <v>22</v>
      </c>
      <c r="AA54" s="56">
        <f>AK100+AL100</f>
        <v>216</v>
      </c>
      <c r="AB54" s="2" t="b">
        <f>ISBLANK(N54)</f>
        <v>1</v>
      </c>
      <c r="AC54" s="2" t="b">
        <f t="shared" si="25"/>
        <v>0</v>
      </c>
      <c r="AD54" s="2"/>
      <c r="AE54" s="2" t="b">
        <f>ISBLANK(P54)</f>
        <v>1</v>
      </c>
      <c r="AF54" s="2" t="b">
        <f t="shared" si="26"/>
        <v>0</v>
      </c>
      <c r="AG54" s="2"/>
      <c r="AH54" s="2" t="b">
        <f>ISBLANK(R54)</f>
        <v>1</v>
      </c>
      <c r="AI54" s="2" t="b">
        <f t="shared" si="27"/>
        <v>0</v>
      </c>
      <c r="AJ54" s="2"/>
      <c r="AK54" s="2" t="b">
        <f>ISBLANK(#REF!)</f>
        <v>0</v>
      </c>
      <c r="AL54" s="2" t="b">
        <f>ISBLANK(#REF!)</f>
        <v>0</v>
      </c>
      <c r="AM54" s="1"/>
      <c r="AN54" s="1"/>
      <c r="AO54" s="63">
        <f>I54/H54</f>
        <v>0</v>
      </c>
      <c r="AP54" s="3"/>
      <c r="AQ54" s="29">
        <f>I54/H54</f>
        <v>0</v>
      </c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ht="15.75" customHeight="1">
      <c r="A55" s="31"/>
      <c r="B55" s="41" t="s">
        <v>50</v>
      </c>
      <c r="C55" s="33"/>
      <c r="D55" s="25"/>
      <c r="E55" s="25"/>
      <c r="F55" s="25"/>
      <c r="G55" s="34">
        <v>3</v>
      </c>
      <c r="H55" s="25">
        <f t="shared" si="23"/>
        <v>90</v>
      </c>
      <c r="I55" s="25"/>
      <c r="J55" s="25"/>
      <c r="K55" s="25"/>
      <c r="L55" s="25"/>
      <c r="M55" s="25"/>
      <c r="N55" s="28"/>
      <c r="O55" s="28"/>
      <c r="P55" s="28"/>
      <c r="Q55" s="28"/>
      <c r="R55" s="28"/>
      <c r="S55" s="28"/>
      <c r="T55" s="1"/>
      <c r="U55" s="1"/>
      <c r="V55" s="1"/>
      <c r="W55" s="1"/>
      <c r="X55" s="1"/>
      <c r="Y55" s="1"/>
      <c r="Z55" s="1"/>
      <c r="AA55" s="56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1"/>
      <c r="AN55" s="1"/>
      <c r="AO55" s="63"/>
      <c r="AP55" s="3"/>
      <c r="AQ55" s="29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ht="15.75" customHeight="1">
      <c r="A56" s="31"/>
      <c r="B56" s="41" t="s">
        <v>51</v>
      </c>
      <c r="C56" s="33"/>
      <c r="D56" s="25">
        <v>2</v>
      </c>
      <c r="E56" s="25"/>
      <c r="F56" s="25"/>
      <c r="G56" s="34">
        <v>3</v>
      </c>
      <c r="H56" s="25">
        <f t="shared" si="23"/>
        <v>90</v>
      </c>
      <c r="I56" s="25">
        <f t="shared" ref="I56" si="32">J56+K56+L56</f>
        <v>36</v>
      </c>
      <c r="J56" s="25">
        <v>18</v>
      </c>
      <c r="K56" s="25"/>
      <c r="L56" s="25">
        <v>18</v>
      </c>
      <c r="M56" s="25">
        <f t="shared" ref="M56" si="33">H56-I56</f>
        <v>54</v>
      </c>
      <c r="N56" s="28"/>
      <c r="O56" s="28">
        <v>2</v>
      </c>
      <c r="P56" s="28"/>
      <c r="Q56" s="28"/>
      <c r="R56" s="28"/>
      <c r="S56" s="28"/>
      <c r="T56" s="1"/>
      <c r="U56" s="1"/>
      <c r="V56" s="1"/>
      <c r="W56" s="1"/>
      <c r="X56" s="1"/>
      <c r="Y56" s="1"/>
      <c r="Z56" s="1"/>
      <c r="AA56" s="56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1"/>
      <c r="AN56" s="1"/>
      <c r="AO56" s="63"/>
      <c r="AP56" s="3"/>
      <c r="AQ56" s="29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ht="15.75" customHeight="1">
      <c r="A57" s="31" t="s">
        <v>84</v>
      </c>
      <c r="B57" s="42" t="s">
        <v>85</v>
      </c>
      <c r="C57" s="33"/>
      <c r="D57" s="25">
        <v>3</v>
      </c>
      <c r="E57" s="25"/>
      <c r="F57" s="25"/>
      <c r="G57" s="34">
        <v>2</v>
      </c>
      <c r="H57" s="25">
        <f t="shared" si="23"/>
        <v>60</v>
      </c>
      <c r="I57" s="25">
        <f t="shared" si="29"/>
        <v>15</v>
      </c>
      <c r="J57" s="25"/>
      <c r="K57" s="25"/>
      <c r="L57" s="25">
        <v>15</v>
      </c>
      <c r="M57" s="25">
        <f t="shared" si="24"/>
        <v>45</v>
      </c>
      <c r="N57" s="28"/>
      <c r="O57" s="28"/>
      <c r="P57" s="28">
        <v>2</v>
      </c>
      <c r="Q57" s="28"/>
      <c r="R57" s="28"/>
      <c r="S57" s="28"/>
      <c r="T57" s="56"/>
      <c r="U57" s="56"/>
      <c r="V57" s="56"/>
      <c r="W57" s="56"/>
      <c r="X57" s="56"/>
      <c r="Y57" s="56" t="s">
        <v>36</v>
      </c>
      <c r="Z57" s="56"/>
      <c r="AA57" s="64">
        <f>SUM(AA47:AA54)</f>
        <v>544</v>
      </c>
      <c r="AB57" s="2" t="b">
        <f>ISBLANK(N57)</f>
        <v>1</v>
      </c>
      <c r="AC57" s="2" t="b">
        <f t="shared" si="25"/>
        <v>0</v>
      </c>
      <c r="AD57" s="57"/>
      <c r="AE57" s="2" t="b">
        <f>ISBLANK(P57)</f>
        <v>0</v>
      </c>
      <c r="AF57" s="2" t="b">
        <f t="shared" si="26"/>
        <v>0</v>
      </c>
      <c r="AG57" s="57"/>
      <c r="AH57" s="2" t="b">
        <f>ISBLANK(R57)</f>
        <v>1</v>
      </c>
      <c r="AI57" s="2" t="b">
        <f t="shared" si="27"/>
        <v>0</v>
      </c>
      <c r="AJ57" s="57"/>
      <c r="AK57" s="2" t="b">
        <f>ISBLANK(#REF!)</f>
        <v>0</v>
      </c>
      <c r="AL57" s="2" t="b">
        <f>ISBLANK(#REF!)</f>
        <v>0</v>
      </c>
      <c r="AM57" s="56"/>
      <c r="AN57" s="56"/>
      <c r="AO57" s="63">
        <f>I57/H57</f>
        <v>0.25</v>
      </c>
      <c r="AP57" s="58"/>
      <c r="AQ57" s="29">
        <f>I57/H57</f>
        <v>0.25</v>
      </c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</row>
    <row r="58" spans="1:63" ht="15.75" customHeight="1">
      <c r="A58" s="31" t="s">
        <v>86</v>
      </c>
      <c r="B58" s="32" t="s">
        <v>87</v>
      </c>
      <c r="C58" s="25"/>
      <c r="D58" s="25"/>
      <c r="E58" s="25"/>
      <c r="F58" s="35"/>
      <c r="G58" s="34">
        <f>G59+G62</f>
        <v>7</v>
      </c>
      <c r="H58" s="65">
        <f>H59+H62</f>
        <v>210</v>
      </c>
      <c r="I58" s="65"/>
      <c r="J58" s="65"/>
      <c r="K58" s="65"/>
      <c r="L58" s="65"/>
      <c r="M58" s="65"/>
      <c r="N58" s="28"/>
      <c r="O58" s="37"/>
      <c r="P58" s="28"/>
      <c r="Q58" s="28"/>
      <c r="R58" s="28"/>
      <c r="S58" s="28"/>
      <c r="T58" s="56"/>
      <c r="U58" s="56"/>
      <c r="V58" s="56"/>
      <c r="W58" s="56"/>
      <c r="X58" s="56"/>
      <c r="Y58" s="56" t="s">
        <v>36</v>
      </c>
      <c r="Z58" s="56"/>
      <c r="AA58" s="56"/>
      <c r="AB58" s="2" t="b">
        <f>ISBLANK(N58)</f>
        <v>1</v>
      </c>
      <c r="AC58" s="2" t="b">
        <f t="shared" si="25"/>
        <v>0</v>
      </c>
      <c r="AD58" s="57"/>
      <c r="AE58" s="2" t="b">
        <f>ISBLANK(P58)</f>
        <v>1</v>
      </c>
      <c r="AF58" s="2" t="b">
        <f t="shared" si="26"/>
        <v>0</v>
      </c>
      <c r="AG58" s="57"/>
      <c r="AH58" s="2" t="b">
        <f>ISBLANK(R58)</f>
        <v>1</v>
      </c>
      <c r="AI58" s="2" t="b">
        <f t="shared" si="27"/>
        <v>0</v>
      </c>
      <c r="AJ58" s="57"/>
      <c r="AK58" s="2" t="b">
        <f>ISBLANK(#REF!)</f>
        <v>0</v>
      </c>
      <c r="AL58" s="2" t="b">
        <f>ISBLANK(#REF!)</f>
        <v>0</v>
      </c>
      <c r="AM58" s="56"/>
      <c r="AN58" s="56"/>
      <c r="AO58" s="63">
        <f>I58/H58</f>
        <v>0</v>
      </c>
      <c r="AP58" s="58"/>
      <c r="AQ58" s="29">
        <f>I58/H58</f>
        <v>0</v>
      </c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</row>
    <row r="59" spans="1:63" ht="26.25" customHeight="1">
      <c r="A59" s="23" t="s">
        <v>88</v>
      </c>
      <c r="B59" s="24" t="s">
        <v>87</v>
      </c>
      <c r="C59" s="46"/>
      <c r="D59" s="23"/>
      <c r="E59" s="23"/>
      <c r="F59" s="23"/>
      <c r="G59" s="34">
        <v>5</v>
      </c>
      <c r="H59" s="25">
        <f t="shared" ref="H59:H68" si="34">G59*30</f>
        <v>150</v>
      </c>
      <c r="I59" s="25"/>
      <c r="J59" s="25"/>
      <c r="K59" s="25"/>
      <c r="L59" s="25"/>
      <c r="M59" s="25"/>
      <c r="N59" s="28"/>
      <c r="O59" s="28"/>
      <c r="P59" s="28"/>
      <c r="Q59" s="28"/>
      <c r="R59" s="28"/>
      <c r="S59" s="28"/>
      <c r="T59" s="56"/>
      <c r="U59" s="56"/>
      <c r="V59" s="56"/>
      <c r="W59" s="56"/>
      <c r="X59" s="56"/>
      <c r="Y59" s="56" t="s">
        <v>36</v>
      </c>
      <c r="Z59" s="56"/>
      <c r="AA59" s="56"/>
      <c r="AB59" s="2" t="b">
        <f>ISBLANK(N59)</f>
        <v>1</v>
      </c>
      <c r="AC59" s="2" t="b">
        <f t="shared" si="25"/>
        <v>0</v>
      </c>
      <c r="AD59" s="57"/>
      <c r="AE59" s="2" t="b">
        <f>ISBLANK(P59)</f>
        <v>1</v>
      </c>
      <c r="AF59" s="2" t="b">
        <f t="shared" si="26"/>
        <v>0</v>
      </c>
      <c r="AG59" s="57"/>
      <c r="AH59" s="2" t="b">
        <f>ISBLANK(R59)</f>
        <v>1</v>
      </c>
      <c r="AI59" s="2" t="b">
        <f t="shared" si="27"/>
        <v>0</v>
      </c>
      <c r="AJ59" s="57"/>
      <c r="AK59" s="2" t="b">
        <f>ISBLANK(#REF!)</f>
        <v>0</v>
      </c>
      <c r="AL59" s="2" t="b">
        <f>ISBLANK(#REF!)</f>
        <v>0</v>
      </c>
      <c r="AM59" s="56"/>
      <c r="AN59" s="56"/>
      <c r="AO59" s="63">
        <f>I59/H59</f>
        <v>0</v>
      </c>
      <c r="AP59" s="58"/>
      <c r="AQ59" s="29">
        <f>I59/H59</f>
        <v>0</v>
      </c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</row>
    <row r="60" spans="1:63" ht="15.6">
      <c r="A60" s="23"/>
      <c r="B60" s="41" t="s">
        <v>50</v>
      </c>
      <c r="C60" s="46"/>
      <c r="D60" s="23"/>
      <c r="E60" s="23"/>
      <c r="F60" s="23"/>
      <c r="G60" s="34">
        <v>1</v>
      </c>
      <c r="H60" s="25">
        <f t="shared" si="34"/>
        <v>30</v>
      </c>
      <c r="I60" s="25"/>
      <c r="J60" s="25"/>
      <c r="K60" s="25"/>
      <c r="L60" s="25"/>
      <c r="M60" s="25"/>
      <c r="N60" s="28"/>
      <c r="O60" s="28"/>
      <c r="P60" s="28"/>
      <c r="Q60" s="28"/>
      <c r="R60" s="28"/>
      <c r="S60" s="28"/>
      <c r="T60" s="56"/>
      <c r="U60" s="56"/>
      <c r="V60" s="56"/>
      <c r="W60" s="56"/>
      <c r="X60" s="56"/>
      <c r="Y60" s="56"/>
      <c r="Z60" s="56"/>
      <c r="AA60" s="56"/>
      <c r="AB60" s="2"/>
      <c r="AC60" s="2"/>
      <c r="AD60" s="57"/>
      <c r="AE60" s="2"/>
      <c r="AF60" s="2"/>
      <c r="AG60" s="57"/>
      <c r="AH60" s="2"/>
      <c r="AI60" s="2"/>
      <c r="AJ60" s="57"/>
      <c r="AK60" s="2"/>
      <c r="AL60" s="2"/>
      <c r="AM60" s="56"/>
      <c r="AN60" s="56"/>
      <c r="AO60" s="63"/>
      <c r="AP60" s="58"/>
      <c r="AQ60" s="29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</row>
    <row r="61" spans="1:63" ht="15.6">
      <c r="A61" s="23"/>
      <c r="B61" s="41" t="s">
        <v>51</v>
      </c>
      <c r="C61" s="46">
        <v>2</v>
      </c>
      <c r="D61" s="23"/>
      <c r="E61" s="23"/>
      <c r="F61" s="23"/>
      <c r="G61" s="34">
        <v>4</v>
      </c>
      <c r="H61" s="25">
        <f t="shared" si="34"/>
        <v>120</v>
      </c>
      <c r="I61" s="25">
        <f>J61+K61+L61</f>
        <v>54</v>
      </c>
      <c r="J61" s="25">
        <v>36</v>
      </c>
      <c r="K61" s="25"/>
      <c r="L61" s="25">
        <v>18</v>
      </c>
      <c r="M61" s="25">
        <f t="shared" ref="M61:M62" si="35">H61-I61</f>
        <v>66</v>
      </c>
      <c r="N61" s="28"/>
      <c r="O61" s="28">
        <v>3</v>
      </c>
      <c r="P61" s="28"/>
      <c r="Q61" s="28"/>
      <c r="R61" s="28"/>
      <c r="S61" s="28"/>
      <c r="T61" s="56"/>
      <c r="U61" s="56"/>
      <c r="V61" s="56"/>
      <c r="W61" s="56"/>
      <c r="X61" s="56"/>
      <c r="Y61" s="56"/>
      <c r="Z61" s="56"/>
      <c r="AA61" s="56"/>
      <c r="AB61" s="2"/>
      <c r="AC61" s="2"/>
      <c r="AD61" s="57"/>
      <c r="AE61" s="2"/>
      <c r="AF61" s="2"/>
      <c r="AG61" s="57"/>
      <c r="AH61" s="2"/>
      <c r="AI61" s="2"/>
      <c r="AJ61" s="57"/>
      <c r="AK61" s="2"/>
      <c r="AL61" s="2"/>
      <c r="AM61" s="56"/>
      <c r="AN61" s="56"/>
      <c r="AO61" s="63"/>
      <c r="AP61" s="58"/>
      <c r="AQ61" s="29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</row>
    <row r="62" spans="1:63" ht="15.75" customHeight="1">
      <c r="A62" s="23" t="s">
        <v>89</v>
      </c>
      <c r="B62" s="24" t="s">
        <v>90</v>
      </c>
      <c r="C62" s="46"/>
      <c r="D62" s="45"/>
      <c r="E62" s="45"/>
      <c r="F62" s="23" t="s">
        <v>91</v>
      </c>
      <c r="G62" s="34">
        <v>2</v>
      </c>
      <c r="H62" s="25">
        <f t="shared" si="34"/>
        <v>60</v>
      </c>
      <c r="I62" s="25"/>
      <c r="J62" s="25"/>
      <c r="K62" s="25"/>
      <c r="L62" s="25"/>
      <c r="M62" s="25">
        <f t="shared" si="35"/>
        <v>60</v>
      </c>
      <c r="N62" s="28"/>
      <c r="O62" s="28"/>
      <c r="P62" s="28"/>
      <c r="Q62" s="24"/>
      <c r="R62" s="28"/>
      <c r="S62" s="28"/>
      <c r="T62" s="56"/>
      <c r="U62" s="56"/>
      <c r="V62" s="56"/>
      <c r="W62" s="56"/>
      <c r="X62" s="56"/>
      <c r="Y62" s="56" t="s">
        <v>36</v>
      </c>
      <c r="Z62" s="56"/>
      <c r="AA62" s="56"/>
      <c r="AB62" s="2" t="b">
        <f>ISBLANK(N62)</f>
        <v>1</v>
      </c>
      <c r="AC62" s="2" t="b">
        <f t="shared" si="25"/>
        <v>0</v>
      </c>
      <c r="AD62" s="57"/>
      <c r="AE62" s="2" t="b">
        <f>ISBLANK(P62)</f>
        <v>1</v>
      </c>
      <c r="AF62" s="2" t="b">
        <f t="shared" si="26"/>
        <v>0</v>
      </c>
      <c r="AG62" s="57"/>
      <c r="AH62" s="2" t="b">
        <f>ISBLANK(R62)</f>
        <v>1</v>
      </c>
      <c r="AI62" s="2" t="b">
        <f t="shared" si="27"/>
        <v>0</v>
      </c>
      <c r="AJ62" s="57"/>
      <c r="AK62" s="2" t="b">
        <f>ISBLANK(#REF!)</f>
        <v>0</v>
      </c>
      <c r="AL62" s="2" t="b">
        <f>ISBLANK(#REF!)</f>
        <v>0</v>
      </c>
      <c r="AM62" s="56"/>
      <c r="AN62" s="56"/>
      <c r="AO62" s="63">
        <f>I62/H62</f>
        <v>0</v>
      </c>
      <c r="AP62" s="58"/>
      <c r="AQ62" s="29">
        <f>I62/H62</f>
        <v>0</v>
      </c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</row>
    <row r="63" spans="1:63" ht="15.75" customHeight="1">
      <c r="A63" s="31" t="s">
        <v>92</v>
      </c>
      <c r="B63" s="32" t="s">
        <v>93</v>
      </c>
      <c r="C63" s="25"/>
      <c r="D63" s="25"/>
      <c r="E63" s="25"/>
      <c r="F63" s="35"/>
      <c r="G63" s="34">
        <v>5</v>
      </c>
      <c r="H63" s="25">
        <f t="shared" si="34"/>
        <v>150</v>
      </c>
      <c r="I63" s="25"/>
      <c r="J63" s="25"/>
      <c r="K63" s="25"/>
      <c r="L63" s="25"/>
      <c r="M63" s="25"/>
      <c r="N63" s="28"/>
      <c r="O63" s="37"/>
      <c r="P63" s="28"/>
      <c r="Q63" s="28"/>
      <c r="R63" s="28"/>
      <c r="S63" s="28"/>
      <c r="T63" s="56"/>
      <c r="U63" s="56"/>
      <c r="V63" s="56"/>
      <c r="W63" s="56"/>
      <c r="X63" s="56"/>
      <c r="Y63" s="56" t="s">
        <v>36</v>
      </c>
      <c r="Z63" s="56"/>
      <c r="AA63" s="56"/>
      <c r="AB63" s="2" t="b">
        <f>ISBLANK(N63)</f>
        <v>1</v>
      </c>
      <c r="AC63" s="2" t="b">
        <f t="shared" si="25"/>
        <v>0</v>
      </c>
      <c r="AD63" s="57"/>
      <c r="AE63" s="2" t="b">
        <f>ISBLANK(P63)</f>
        <v>1</v>
      </c>
      <c r="AF63" s="2" t="b">
        <f t="shared" si="26"/>
        <v>0</v>
      </c>
      <c r="AG63" s="57"/>
      <c r="AH63" s="2" t="b">
        <f>ISBLANK(R63)</f>
        <v>1</v>
      </c>
      <c r="AI63" s="2" t="b">
        <f t="shared" si="27"/>
        <v>0</v>
      </c>
      <c r="AJ63" s="57"/>
      <c r="AK63" s="2" t="b">
        <f>ISBLANK(#REF!)</f>
        <v>0</v>
      </c>
      <c r="AL63" s="2" t="b">
        <f>ISBLANK(#REF!)</f>
        <v>0</v>
      </c>
      <c r="AM63" s="56"/>
      <c r="AN63" s="56"/>
      <c r="AO63" s="63">
        <f>I63/H63</f>
        <v>0</v>
      </c>
      <c r="AP63" s="58"/>
      <c r="AQ63" s="29">
        <f>I63/H63</f>
        <v>0</v>
      </c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</row>
    <row r="64" spans="1:63" ht="15.75" customHeight="1">
      <c r="A64" s="31"/>
      <c r="B64" s="41" t="s">
        <v>50</v>
      </c>
      <c r="C64" s="25"/>
      <c r="D64" s="25"/>
      <c r="E64" s="25"/>
      <c r="F64" s="35"/>
      <c r="G64" s="34">
        <v>1</v>
      </c>
      <c r="H64" s="25">
        <f t="shared" si="34"/>
        <v>30</v>
      </c>
      <c r="I64" s="25"/>
      <c r="J64" s="25"/>
      <c r="K64" s="25"/>
      <c r="L64" s="25"/>
      <c r="M64" s="25"/>
      <c r="N64" s="28"/>
      <c r="O64" s="37"/>
      <c r="P64" s="28"/>
      <c r="Q64" s="28"/>
      <c r="R64" s="28"/>
      <c r="S64" s="28"/>
      <c r="T64" s="56"/>
      <c r="U64" s="56"/>
      <c r="V64" s="56"/>
      <c r="W64" s="56"/>
      <c r="X64" s="56"/>
      <c r="Y64" s="56"/>
      <c r="Z64" s="56"/>
      <c r="AA64" s="56"/>
      <c r="AB64" s="2"/>
      <c r="AC64" s="2"/>
      <c r="AD64" s="57"/>
      <c r="AE64" s="2"/>
      <c r="AF64" s="2"/>
      <c r="AG64" s="57"/>
      <c r="AH64" s="2"/>
      <c r="AI64" s="2"/>
      <c r="AJ64" s="57"/>
      <c r="AK64" s="2"/>
      <c r="AL64" s="2"/>
      <c r="AM64" s="56"/>
      <c r="AN64" s="56"/>
      <c r="AO64" s="63"/>
      <c r="AP64" s="58"/>
      <c r="AQ64" s="29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</row>
    <row r="65" spans="1:63" ht="15.75" customHeight="1">
      <c r="A65" s="31"/>
      <c r="B65" s="41" t="s">
        <v>51</v>
      </c>
      <c r="C65" s="25">
        <v>1</v>
      </c>
      <c r="D65" s="25"/>
      <c r="E65" s="25"/>
      <c r="F65" s="35"/>
      <c r="G65" s="34">
        <v>4</v>
      </c>
      <c r="H65" s="25">
        <f t="shared" si="34"/>
        <v>120</v>
      </c>
      <c r="I65" s="25">
        <f t="shared" ref="I65" si="36">J65+K65+L65</f>
        <v>60</v>
      </c>
      <c r="J65" s="25">
        <v>30</v>
      </c>
      <c r="K65" s="25"/>
      <c r="L65" s="25">
        <v>30</v>
      </c>
      <c r="M65" s="25">
        <f t="shared" ref="M65" si="37">H65-I65</f>
        <v>60</v>
      </c>
      <c r="N65" s="28">
        <v>4</v>
      </c>
      <c r="O65" s="37"/>
      <c r="P65" s="28"/>
      <c r="Q65" s="28"/>
      <c r="R65" s="28"/>
      <c r="S65" s="28"/>
      <c r="T65" s="56"/>
      <c r="U65" s="56"/>
      <c r="V65" s="56"/>
      <c r="W65" s="56"/>
      <c r="X65" s="56"/>
      <c r="Y65" s="56"/>
      <c r="Z65" s="56"/>
      <c r="AA65" s="56"/>
      <c r="AB65" s="2"/>
      <c r="AC65" s="2"/>
      <c r="AD65" s="57"/>
      <c r="AE65" s="2"/>
      <c r="AF65" s="2"/>
      <c r="AG65" s="57"/>
      <c r="AH65" s="2"/>
      <c r="AI65" s="2"/>
      <c r="AJ65" s="57"/>
      <c r="AK65" s="2"/>
      <c r="AL65" s="2"/>
      <c r="AM65" s="56"/>
      <c r="AN65" s="56"/>
      <c r="AO65" s="63"/>
      <c r="AP65" s="58"/>
      <c r="AQ65" s="29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</row>
    <row r="66" spans="1:63" ht="15.75" customHeight="1">
      <c r="A66" s="31" t="s">
        <v>94</v>
      </c>
      <c r="B66" s="42" t="s">
        <v>95</v>
      </c>
      <c r="C66" s="45"/>
      <c r="D66" s="45"/>
      <c r="E66" s="45"/>
      <c r="F66" s="45"/>
      <c r="G66" s="34">
        <v>5</v>
      </c>
      <c r="H66" s="34">
        <f t="shared" si="34"/>
        <v>150</v>
      </c>
      <c r="I66" s="65"/>
      <c r="J66" s="65"/>
      <c r="K66" s="65"/>
      <c r="L66" s="65"/>
      <c r="M66" s="65"/>
      <c r="N66" s="45"/>
      <c r="O66" s="45"/>
      <c r="P66" s="45"/>
      <c r="Q66" s="45"/>
      <c r="R66" s="45"/>
      <c r="S66" s="45"/>
      <c r="T66" s="56"/>
      <c r="U66" s="56"/>
      <c r="V66" s="56"/>
      <c r="W66" s="56"/>
      <c r="X66" s="56"/>
      <c r="Y66" s="56" t="s">
        <v>36</v>
      </c>
      <c r="Z66" s="56"/>
      <c r="AA66" s="56"/>
      <c r="AB66" s="2" t="b">
        <f>ISBLANK(N66)</f>
        <v>1</v>
      </c>
      <c r="AC66" s="2" t="b">
        <f t="shared" si="25"/>
        <v>0</v>
      </c>
      <c r="AD66" s="57"/>
      <c r="AE66" s="2" t="b">
        <f>ISBLANK(P66)</f>
        <v>1</v>
      </c>
      <c r="AF66" s="2" t="b">
        <f t="shared" si="26"/>
        <v>0</v>
      </c>
      <c r="AG66" s="57"/>
      <c r="AH66" s="2" t="b">
        <f>ISBLANK(R66)</f>
        <v>1</v>
      </c>
      <c r="AI66" s="2" t="b">
        <f t="shared" si="27"/>
        <v>0</v>
      </c>
      <c r="AJ66" s="57"/>
      <c r="AK66" s="2" t="b">
        <f>ISBLANK(#REF!)</f>
        <v>0</v>
      </c>
      <c r="AL66" s="2" t="b">
        <f>ISBLANK(#REF!)</f>
        <v>0</v>
      </c>
      <c r="AM66" s="56"/>
      <c r="AN66" s="56"/>
      <c r="AO66" s="63">
        <f>I66/H66</f>
        <v>0</v>
      </c>
      <c r="AP66" s="58" t="s">
        <v>96</v>
      </c>
      <c r="AQ66" s="29">
        <f>I66/H66</f>
        <v>0</v>
      </c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</row>
    <row r="67" spans="1:63" ht="15.75" customHeight="1">
      <c r="A67" s="31"/>
      <c r="B67" s="41" t="s">
        <v>50</v>
      </c>
      <c r="C67" s="45"/>
      <c r="D67" s="45"/>
      <c r="E67" s="45"/>
      <c r="F67" s="45"/>
      <c r="G67" s="34">
        <v>2</v>
      </c>
      <c r="H67" s="34">
        <f t="shared" si="34"/>
        <v>60</v>
      </c>
      <c r="I67" s="65"/>
      <c r="J67" s="65"/>
      <c r="K67" s="65"/>
      <c r="L67" s="65"/>
      <c r="M67" s="65"/>
      <c r="N67" s="45"/>
      <c r="O67" s="45"/>
      <c r="P67" s="45"/>
      <c r="Q67" s="45"/>
      <c r="R67" s="45"/>
      <c r="S67" s="45"/>
      <c r="T67" s="56"/>
      <c r="U67" s="56"/>
      <c r="V67" s="56"/>
      <c r="W67" s="56"/>
      <c r="X67" s="56"/>
      <c r="Y67" s="56"/>
      <c r="Z67" s="56"/>
      <c r="AA67" s="56"/>
      <c r="AB67" s="2"/>
      <c r="AC67" s="2"/>
      <c r="AD67" s="57"/>
      <c r="AE67" s="2"/>
      <c r="AF67" s="2"/>
      <c r="AG67" s="57"/>
      <c r="AH67" s="2"/>
      <c r="AI67" s="2"/>
      <c r="AJ67" s="57"/>
      <c r="AK67" s="2"/>
      <c r="AL67" s="2"/>
      <c r="AM67" s="56"/>
      <c r="AN67" s="56"/>
      <c r="AO67" s="63"/>
      <c r="AP67" s="58"/>
      <c r="AQ67" s="29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</row>
    <row r="68" spans="1:63" ht="15.75" customHeight="1">
      <c r="A68" s="31"/>
      <c r="B68" s="41" t="s">
        <v>51</v>
      </c>
      <c r="C68" s="45">
        <v>3</v>
      </c>
      <c r="D68" s="45"/>
      <c r="E68" s="45"/>
      <c r="F68" s="45"/>
      <c r="G68" s="34">
        <v>3</v>
      </c>
      <c r="H68" s="34">
        <f t="shared" si="34"/>
        <v>90</v>
      </c>
      <c r="I68" s="65">
        <f t="shared" ref="I68" si="38">J68+K68+L68</f>
        <v>45</v>
      </c>
      <c r="J68" s="65">
        <v>30</v>
      </c>
      <c r="K68" s="65"/>
      <c r="L68" s="65">
        <v>15</v>
      </c>
      <c r="M68" s="65">
        <f t="shared" ref="M68" si="39">H68-I68</f>
        <v>45</v>
      </c>
      <c r="N68" s="45"/>
      <c r="O68" s="45"/>
      <c r="P68" s="45">
        <v>3</v>
      </c>
      <c r="Q68" s="45"/>
      <c r="R68" s="45"/>
      <c r="S68" s="45"/>
      <c r="T68" s="56"/>
      <c r="U68" s="56"/>
      <c r="V68" s="56"/>
      <c r="W68" s="56"/>
      <c r="X68" s="56"/>
      <c r="Y68" s="56"/>
      <c r="Z68" s="56"/>
      <c r="AA68" s="56"/>
      <c r="AB68" s="2"/>
      <c r="AC68" s="2"/>
      <c r="AD68" s="57"/>
      <c r="AE68" s="2"/>
      <c r="AF68" s="2"/>
      <c r="AG68" s="57"/>
      <c r="AH68" s="2"/>
      <c r="AI68" s="2"/>
      <c r="AJ68" s="57"/>
      <c r="AK68" s="2"/>
      <c r="AL68" s="2"/>
      <c r="AM68" s="56"/>
      <c r="AN68" s="56"/>
      <c r="AO68" s="63"/>
      <c r="AP68" s="58"/>
      <c r="AQ68" s="29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</row>
    <row r="69" spans="1:63" ht="15.75" customHeight="1">
      <c r="A69" s="31" t="s">
        <v>97</v>
      </c>
      <c r="B69" s="32" t="s">
        <v>98</v>
      </c>
      <c r="C69" s="25"/>
      <c r="D69" s="25"/>
      <c r="E69" s="25"/>
      <c r="F69" s="35"/>
      <c r="G69" s="34">
        <f t="shared" ref="G69:L69" si="40">G70+G73</f>
        <v>7</v>
      </c>
      <c r="H69" s="65">
        <f t="shared" si="40"/>
        <v>210</v>
      </c>
      <c r="I69" s="65">
        <f t="shared" si="40"/>
        <v>0</v>
      </c>
      <c r="J69" s="65">
        <f t="shared" si="40"/>
        <v>0</v>
      </c>
      <c r="K69" s="65">
        <f t="shared" si="40"/>
        <v>0</v>
      </c>
      <c r="L69" s="65">
        <f t="shared" si="40"/>
        <v>0</v>
      </c>
      <c r="M69" s="65"/>
      <c r="N69" s="28"/>
      <c r="O69" s="37"/>
      <c r="P69" s="28"/>
      <c r="Q69" s="28"/>
      <c r="R69" s="28"/>
      <c r="S69" s="28"/>
      <c r="T69" s="56"/>
      <c r="U69" s="56"/>
      <c r="V69" s="56"/>
      <c r="W69" s="56"/>
      <c r="X69" s="56"/>
      <c r="Y69" s="56"/>
      <c r="Z69" s="56"/>
      <c r="AA69" s="56"/>
      <c r="AB69" s="2" t="b">
        <f>ISBLANK(N69)</f>
        <v>1</v>
      </c>
      <c r="AC69" s="2" t="b">
        <f t="shared" si="25"/>
        <v>0</v>
      </c>
      <c r="AD69" s="57"/>
      <c r="AE69" s="2" t="b">
        <f>ISBLANK(P69)</f>
        <v>1</v>
      </c>
      <c r="AF69" s="2" t="b">
        <f t="shared" si="26"/>
        <v>0</v>
      </c>
      <c r="AG69" s="57"/>
      <c r="AH69" s="2" t="b">
        <f>ISBLANK(R69)</f>
        <v>1</v>
      </c>
      <c r="AI69" s="2" t="b">
        <f t="shared" si="27"/>
        <v>0</v>
      </c>
      <c r="AJ69" s="57"/>
      <c r="AK69" s="2" t="b">
        <f>ISBLANK(#REF!)</f>
        <v>0</v>
      </c>
      <c r="AL69" s="2" t="b">
        <f>ISBLANK(#REF!)</f>
        <v>0</v>
      </c>
      <c r="AM69" s="56"/>
      <c r="AN69" s="56"/>
      <c r="AO69" s="63">
        <f>I69/H69</f>
        <v>0</v>
      </c>
      <c r="AP69" s="58"/>
      <c r="AQ69" s="29">
        <f>I69/H69</f>
        <v>0</v>
      </c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</row>
    <row r="70" spans="1:63" ht="15.75" customHeight="1">
      <c r="A70" s="23" t="s">
        <v>99</v>
      </c>
      <c r="B70" s="24" t="s">
        <v>98</v>
      </c>
      <c r="C70" s="46"/>
      <c r="D70" s="23"/>
      <c r="E70" s="23"/>
      <c r="F70" s="23"/>
      <c r="G70" s="34">
        <v>5</v>
      </c>
      <c r="H70" s="25">
        <f t="shared" ref="H70:H73" si="41">G70*30</f>
        <v>150</v>
      </c>
      <c r="I70" s="25"/>
      <c r="J70" s="25"/>
      <c r="K70" s="25"/>
      <c r="L70" s="25"/>
      <c r="M70" s="25"/>
      <c r="N70" s="28"/>
      <c r="O70" s="28"/>
      <c r="P70" s="28"/>
      <c r="Q70" s="28"/>
      <c r="R70" s="28"/>
      <c r="S70" s="28"/>
      <c r="T70" s="56"/>
      <c r="U70" s="56"/>
      <c r="V70" s="56"/>
      <c r="W70" s="56"/>
      <c r="X70" s="56"/>
      <c r="Y70" s="56" t="s">
        <v>36</v>
      </c>
      <c r="Z70" s="56"/>
      <c r="AA70" s="56"/>
      <c r="AB70" s="2" t="b">
        <f>ISBLANK(N70)</f>
        <v>1</v>
      </c>
      <c r="AC70" s="2" t="b">
        <f t="shared" si="25"/>
        <v>0</v>
      </c>
      <c r="AD70" s="57"/>
      <c r="AE70" s="2" t="b">
        <f>ISBLANK(P70)</f>
        <v>1</v>
      </c>
      <c r="AF70" s="2" t="b">
        <f t="shared" si="26"/>
        <v>0</v>
      </c>
      <c r="AG70" s="57"/>
      <c r="AH70" s="2" t="b">
        <f>ISBLANK(R70)</f>
        <v>1</v>
      </c>
      <c r="AI70" s="2" t="b">
        <f t="shared" si="27"/>
        <v>0</v>
      </c>
      <c r="AJ70" s="57"/>
      <c r="AK70" s="2" t="b">
        <f>ISBLANK(#REF!)</f>
        <v>0</v>
      </c>
      <c r="AL70" s="2" t="b">
        <f>ISBLANK(#REF!)</f>
        <v>0</v>
      </c>
      <c r="AM70" s="56"/>
      <c r="AN70" s="56"/>
      <c r="AO70" s="63">
        <f>I70/H70</f>
        <v>0</v>
      </c>
      <c r="AP70" s="58"/>
      <c r="AQ70" s="29">
        <f>I70/H70</f>
        <v>0</v>
      </c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</row>
    <row r="71" spans="1:63" ht="15.75" customHeight="1">
      <c r="A71" s="23"/>
      <c r="B71" s="41" t="s">
        <v>50</v>
      </c>
      <c r="C71" s="46"/>
      <c r="D71" s="23"/>
      <c r="E71" s="23"/>
      <c r="F71" s="23"/>
      <c r="G71" s="34">
        <v>1</v>
      </c>
      <c r="H71" s="25">
        <f t="shared" si="41"/>
        <v>30</v>
      </c>
      <c r="I71" s="25"/>
      <c r="J71" s="25"/>
      <c r="K71" s="25"/>
      <c r="L71" s="25"/>
      <c r="M71" s="25"/>
      <c r="N71" s="28"/>
      <c r="O71" s="28"/>
      <c r="P71" s="28"/>
      <c r="Q71" s="28"/>
      <c r="R71" s="28"/>
      <c r="S71" s="28"/>
      <c r="T71" s="56"/>
      <c r="U71" s="56"/>
      <c r="V71" s="56"/>
      <c r="W71" s="56"/>
      <c r="X71" s="56"/>
      <c r="Y71" s="56"/>
      <c r="Z71" s="56"/>
      <c r="AA71" s="56"/>
      <c r="AB71" s="2"/>
      <c r="AC71" s="2"/>
      <c r="AD71" s="57"/>
      <c r="AE71" s="2"/>
      <c r="AF71" s="2"/>
      <c r="AG71" s="57"/>
      <c r="AH71" s="2"/>
      <c r="AI71" s="2"/>
      <c r="AJ71" s="57"/>
      <c r="AK71" s="2"/>
      <c r="AL71" s="2"/>
      <c r="AM71" s="56"/>
      <c r="AN71" s="56"/>
      <c r="AO71" s="63"/>
      <c r="AP71" s="58"/>
      <c r="AQ71" s="29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</row>
    <row r="72" spans="1:63" ht="15.75" customHeight="1">
      <c r="A72" s="23"/>
      <c r="B72" s="41" t="s">
        <v>51</v>
      </c>
      <c r="C72" s="46">
        <v>4</v>
      </c>
      <c r="D72" s="23"/>
      <c r="E72" s="23"/>
      <c r="F72" s="23"/>
      <c r="G72" s="34">
        <v>4</v>
      </c>
      <c r="H72" s="25">
        <f t="shared" si="41"/>
        <v>120</v>
      </c>
      <c r="I72" s="25">
        <f>J72+K72+L72</f>
        <v>54</v>
      </c>
      <c r="J72" s="25">
        <v>36</v>
      </c>
      <c r="K72" s="25"/>
      <c r="L72" s="25">
        <v>18</v>
      </c>
      <c r="M72" s="25">
        <f t="shared" ref="M72:M73" si="42">H72-I72</f>
        <v>66</v>
      </c>
      <c r="N72" s="28"/>
      <c r="O72" s="28"/>
      <c r="P72" s="28"/>
      <c r="Q72" s="28">
        <v>3</v>
      </c>
      <c r="R72" s="28"/>
      <c r="S72" s="28"/>
      <c r="T72" s="56"/>
      <c r="U72" s="56"/>
      <c r="V72" s="56"/>
      <c r="W72" s="56"/>
      <c r="X72" s="56"/>
      <c r="Y72" s="56"/>
      <c r="Z72" s="56"/>
      <c r="AA72" s="56"/>
      <c r="AB72" s="2"/>
      <c r="AC72" s="2"/>
      <c r="AD72" s="57"/>
      <c r="AE72" s="2"/>
      <c r="AF72" s="2"/>
      <c r="AG72" s="57"/>
      <c r="AH72" s="2"/>
      <c r="AI72" s="2"/>
      <c r="AJ72" s="57"/>
      <c r="AK72" s="2"/>
      <c r="AL72" s="2"/>
      <c r="AM72" s="56"/>
      <c r="AN72" s="56"/>
      <c r="AO72" s="63"/>
      <c r="AP72" s="58"/>
      <c r="AQ72" s="29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</row>
    <row r="73" spans="1:63" ht="15.75" customHeight="1">
      <c r="A73" s="23" t="s">
        <v>100</v>
      </c>
      <c r="B73" s="24" t="s">
        <v>101</v>
      </c>
      <c r="C73" s="46"/>
      <c r="D73" s="45"/>
      <c r="E73" s="45"/>
      <c r="F73" s="23" t="s">
        <v>102</v>
      </c>
      <c r="G73" s="34">
        <v>2</v>
      </c>
      <c r="H73" s="25">
        <f t="shared" si="41"/>
        <v>60</v>
      </c>
      <c r="I73" s="25"/>
      <c r="J73" s="25"/>
      <c r="K73" s="25"/>
      <c r="L73" s="25"/>
      <c r="M73" s="25">
        <f t="shared" si="42"/>
        <v>60</v>
      </c>
      <c r="N73" s="28"/>
      <c r="O73" s="28"/>
      <c r="P73" s="28"/>
      <c r="Q73" s="24"/>
      <c r="R73" s="28" t="s">
        <v>103</v>
      </c>
      <c r="S73" s="28"/>
      <c r="T73" s="56"/>
      <c r="U73" s="56"/>
      <c r="V73" s="56"/>
      <c r="W73" s="56"/>
      <c r="X73" s="56"/>
      <c r="Y73" s="56" t="s">
        <v>36</v>
      </c>
      <c r="Z73" s="56"/>
      <c r="AA73" s="56"/>
      <c r="AB73" s="2" t="b">
        <f>ISBLANK(N73)</f>
        <v>1</v>
      </c>
      <c r="AC73" s="2" t="b">
        <f t="shared" si="25"/>
        <v>0</v>
      </c>
      <c r="AD73" s="57"/>
      <c r="AE73" s="2" t="b">
        <f>ISBLANK(P73)</f>
        <v>1</v>
      </c>
      <c r="AF73" s="2" t="b">
        <f t="shared" si="26"/>
        <v>0</v>
      </c>
      <c r="AG73" s="57"/>
      <c r="AH73" s="2" t="b">
        <f>ISBLANK(R73)</f>
        <v>0</v>
      </c>
      <c r="AI73" s="2" t="b">
        <f t="shared" si="27"/>
        <v>0</v>
      </c>
      <c r="AJ73" s="57"/>
      <c r="AK73" s="2" t="b">
        <f>ISBLANK(#REF!)</f>
        <v>0</v>
      </c>
      <c r="AL73" s="2" t="b">
        <f>ISBLANK(#REF!)</f>
        <v>0</v>
      </c>
      <c r="AM73" s="56"/>
      <c r="AN73" s="56"/>
      <c r="AO73" s="63">
        <f>I73/H73</f>
        <v>0</v>
      </c>
      <c r="AP73" s="58"/>
      <c r="AQ73" s="29">
        <f>I73/H73</f>
        <v>0</v>
      </c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</row>
    <row r="74" spans="1:63" ht="15.75" customHeight="1">
      <c r="A74" s="31" t="s">
        <v>104</v>
      </c>
      <c r="B74" s="32" t="s">
        <v>105</v>
      </c>
      <c r="C74" s="25"/>
      <c r="D74" s="25"/>
      <c r="E74" s="25"/>
      <c r="F74" s="35"/>
      <c r="G74" s="34">
        <f t="shared" ref="G74:M74" si="43">G75+G78</f>
        <v>7</v>
      </c>
      <c r="H74" s="65">
        <f t="shared" si="43"/>
        <v>210</v>
      </c>
      <c r="I74" s="65">
        <f t="shared" si="43"/>
        <v>0</v>
      </c>
      <c r="J74" s="65">
        <f t="shared" si="43"/>
        <v>0</v>
      </c>
      <c r="K74" s="65">
        <f t="shared" si="43"/>
        <v>0</v>
      </c>
      <c r="L74" s="65">
        <f t="shared" si="43"/>
        <v>0</v>
      </c>
      <c r="M74" s="65">
        <f t="shared" si="43"/>
        <v>60</v>
      </c>
      <c r="N74" s="28"/>
      <c r="O74" s="37"/>
      <c r="P74" s="28"/>
      <c r="Q74" s="28"/>
      <c r="R74" s="28"/>
      <c r="S74" s="28"/>
      <c r="T74" s="56"/>
      <c r="U74" s="56"/>
      <c r="V74" s="56"/>
      <c r="W74" s="56"/>
      <c r="X74" s="56"/>
      <c r="Y74" s="56"/>
      <c r="Z74" s="56"/>
      <c r="AA74" s="56"/>
      <c r="AB74" s="2" t="b">
        <f>ISBLANK(N74)</f>
        <v>1</v>
      </c>
      <c r="AC74" s="2" t="b">
        <f t="shared" si="25"/>
        <v>0</v>
      </c>
      <c r="AD74" s="57"/>
      <c r="AE74" s="2" t="b">
        <f>ISBLANK(P74)</f>
        <v>1</v>
      </c>
      <c r="AF74" s="2" t="b">
        <f t="shared" si="26"/>
        <v>0</v>
      </c>
      <c r="AG74" s="57"/>
      <c r="AH74" s="2" t="b">
        <f>ISBLANK(R74)</f>
        <v>1</v>
      </c>
      <c r="AI74" s="2" t="b">
        <f t="shared" si="27"/>
        <v>0</v>
      </c>
      <c r="AJ74" s="57"/>
      <c r="AK74" s="2" t="b">
        <f>ISBLANK(#REF!)</f>
        <v>0</v>
      </c>
      <c r="AL74" s="2" t="b">
        <f>ISBLANK(#REF!)</f>
        <v>0</v>
      </c>
      <c r="AM74" s="56"/>
      <c r="AN74" s="56"/>
      <c r="AO74" s="63">
        <f>I74/H74</f>
        <v>0</v>
      </c>
      <c r="AP74" s="58"/>
      <c r="AQ74" s="29">
        <f>I74/H74</f>
        <v>0</v>
      </c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</row>
    <row r="75" spans="1:63" ht="15.75" customHeight="1">
      <c r="A75" s="23" t="s">
        <v>106</v>
      </c>
      <c r="B75" s="24" t="s">
        <v>105</v>
      </c>
      <c r="C75" s="46"/>
      <c r="D75" s="23"/>
      <c r="E75" s="23"/>
      <c r="F75" s="23"/>
      <c r="G75" s="34">
        <v>5</v>
      </c>
      <c r="H75" s="25">
        <f t="shared" ref="H75:H97" si="44">G75*30</f>
        <v>150</v>
      </c>
      <c r="I75" s="25"/>
      <c r="J75" s="25"/>
      <c r="K75" s="25"/>
      <c r="L75" s="25"/>
      <c r="M75" s="25"/>
      <c r="N75" s="28"/>
      <c r="O75" s="28"/>
      <c r="P75" s="28"/>
      <c r="Q75" s="28"/>
      <c r="R75" s="28"/>
      <c r="S75" s="28"/>
      <c r="T75" s="56"/>
      <c r="U75" s="56"/>
      <c r="V75" s="56"/>
      <c r="W75" s="56"/>
      <c r="X75" s="56"/>
      <c r="Y75" s="56" t="s">
        <v>36</v>
      </c>
      <c r="Z75" s="56"/>
      <c r="AA75" s="56"/>
      <c r="AB75" s="2" t="b">
        <f>ISBLANK(N75)</f>
        <v>1</v>
      </c>
      <c r="AC75" s="2" t="b">
        <f t="shared" si="25"/>
        <v>0</v>
      </c>
      <c r="AD75" s="57"/>
      <c r="AE75" s="2" t="b">
        <f>ISBLANK(P75)</f>
        <v>1</v>
      </c>
      <c r="AF75" s="2" t="b">
        <f t="shared" si="26"/>
        <v>0</v>
      </c>
      <c r="AG75" s="57"/>
      <c r="AH75" s="2" t="b">
        <f>ISBLANK(R75)</f>
        <v>1</v>
      </c>
      <c r="AI75" s="2" t="b">
        <f t="shared" si="27"/>
        <v>0</v>
      </c>
      <c r="AJ75" s="57"/>
      <c r="AK75" s="2" t="b">
        <f>ISBLANK(#REF!)</f>
        <v>0</v>
      </c>
      <c r="AL75" s="2" t="b">
        <f>ISBLANK(#REF!)</f>
        <v>0</v>
      </c>
      <c r="AM75" s="56"/>
      <c r="AN75" s="56"/>
      <c r="AO75" s="63">
        <f>I75/H75</f>
        <v>0</v>
      </c>
      <c r="AP75" s="58"/>
      <c r="AQ75" s="29">
        <f>I75/H75</f>
        <v>0</v>
      </c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</row>
    <row r="76" spans="1:63" ht="15.75" customHeight="1">
      <c r="A76" s="23"/>
      <c r="B76" s="41" t="s">
        <v>50</v>
      </c>
      <c r="C76" s="46"/>
      <c r="D76" s="23"/>
      <c r="E76" s="23"/>
      <c r="F76" s="23"/>
      <c r="G76" s="34">
        <v>2</v>
      </c>
      <c r="H76" s="25">
        <f t="shared" si="44"/>
        <v>60</v>
      </c>
      <c r="I76" s="25"/>
      <c r="J76" s="25"/>
      <c r="K76" s="25"/>
      <c r="L76" s="25"/>
      <c r="M76" s="25"/>
      <c r="N76" s="28"/>
      <c r="O76" s="28"/>
      <c r="P76" s="28"/>
      <c r="Q76" s="28"/>
      <c r="R76" s="28"/>
      <c r="S76" s="28"/>
      <c r="T76" s="56"/>
      <c r="U76" s="56"/>
      <c r="V76" s="56"/>
      <c r="W76" s="56"/>
      <c r="X76" s="56"/>
      <c r="Y76" s="56"/>
      <c r="Z76" s="56"/>
      <c r="AA76" s="56"/>
      <c r="AB76" s="2"/>
      <c r="AC76" s="2"/>
      <c r="AD76" s="57"/>
      <c r="AE76" s="2"/>
      <c r="AF76" s="2"/>
      <c r="AG76" s="57"/>
      <c r="AH76" s="2"/>
      <c r="AI76" s="2"/>
      <c r="AJ76" s="57"/>
      <c r="AK76" s="2"/>
      <c r="AL76" s="2"/>
      <c r="AM76" s="56"/>
      <c r="AN76" s="56"/>
      <c r="AO76" s="63"/>
      <c r="AP76" s="58"/>
      <c r="AQ76" s="29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</row>
    <row r="77" spans="1:63" ht="15.75" customHeight="1">
      <c r="A77" s="23"/>
      <c r="B77" s="41" t="s">
        <v>51</v>
      </c>
      <c r="C77" s="46">
        <v>4</v>
      </c>
      <c r="D77" s="23"/>
      <c r="E77" s="23"/>
      <c r="F77" s="23"/>
      <c r="G77" s="34">
        <v>3</v>
      </c>
      <c r="H77" s="25">
        <f t="shared" si="44"/>
        <v>90</v>
      </c>
      <c r="I77" s="25">
        <f t="shared" ref="I77" si="45">J77+K77+L77</f>
        <v>54</v>
      </c>
      <c r="J77" s="25">
        <v>27</v>
      </c>
      <c r="K77" s="25"/>
      <c r="L77" s="25">
        <v>27</v>
      </c>
      <c r="M77" s="25">
        <f t="shared" ref="M77:M97" si="46">H77-I77</f>
        <v>36</v>
      </c>
      <c r="N77" s="28"/>
      <c r="O77" s="28"/>
      <c r="P77" s="28"/>
      <c r="Q77" s="28">
        <v>3</v>
      </c>
      <c r="R77" s="28"/>
      <c r="S77" s="28"/>
      <c r="T77" s="56"/>
      <c r="U77" s="56"/>
      <c r="V77" s="56"/>
      <c r="W77" s="56"/>
      <c r="X77" s="56"/>
      <c r="Y77" s="56"/>
      <c r="Z77" s="56"/>
      <c r="AA77" s="56"/>
      <c r="AB77" s="2"/>
      <c r="AC77" s="2"/>
      <c r="AD77" s="57"/>
      <c r="AE77" s="2"/>
      <c r="AF77" s="2"/>
      <c r="AG77" s="57"/>
      <c r="AH77" s="2"/>
      <c r="AI77" s="2"/>
      <c r="AJ77" s="57"/>
      <c r="AK77" s="2"/>
      <c r="AL77" s="2"/>
      <c r="AM77" s="56"/>
      <c r="AN77" s="56"/>
      <c r="AO77" s="63"/>
      <c r="AP77" s="58"/>
      <c r="AQ77" s="29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</row>
    <row r="78" spans="1:63" ht="15.75" customHeight="1">
      <c r="A78" s="23" t="s">
        <v>107</v>
      </c>
      <c r="B78" s="24" t="s">
        <v>108</v>
      </c>
      <c r="C78" s="46"/>
      <c r="D78" s="45"/>
      <c r="E78" s="45"/>
      <c r="F78" s="23" t="s">
        <v>109</v>
      </c>
      <c r="G78" s="34">
        <v>2</v>
      </c>
      <c r="H78" s="25">
        <f t="shared" si="44"/>
        <v>60</v>
      </c>
      <c r="I78" s="25"/>
      <c r="J78" s="25"/>
      <c r="K78" s="25"/>
      <c r="L78" s="25"/>
      <c r="M78" s="25">
        <f t="shared" si="46"/>
        <v>60</v>
      </c>
      <c r="N78" s="28"/>
      <c r="O78" s="28"/>
      <c r="P78" s="28"/>
      <c r="Q78" s="24"/>
      <c r="R78" s="28"/>
      <c r="S78" s="28"/>
      <c r="T78" s="56"/>
      <c r="U78" s="56"/>
      <c r="V78" s="56"/>
      <c r="W78" s="56"/>
      <c r="X78" s="56"/>
      <c r="Y78" s="56" t="s">
        <v>36</v>
      </c>
      <c r="Z78" s="56"/>
      <c r="AA78" s="56"/>
      <c r="AB78" s="2" t="b">
        <f>ISBLANK(N78)</f>
        <v>1</v>
      </c>
      <c r="AC78" s="2" t="b">
        <f t="shared" si="25"/>
        <v>0</v>
      </c>
      <c r="AD78" s="57"/>
      <c r="AE78" s="2" t="b">
        <f>ISBLANK(P78)</f>
        <v>1</v>
      </c>
      <c r="AF78" s="2" t="b">
        <f t="shared" si="26"/>
        <v>0</v>
      </c>
      <c r="AG78" s="57"/>
      <c r="AH78" s="2" t="b">
        <f>ISBLANK(R78)</f>
        <v>1</v>
      </c>
      <c r="AI78" s="2" t="b">
        <f t="shared" si="27"/>
        <v>0</v>
      </c>
      <c r="AJ78" s="57"/>
      <c r="AK78" s="2" t="b">
        <f>ISBLANK(#REF!)</f>
        <v>0</v>
      </c>
      <c r="AL78" s="2" t="b">
        <f>ISBLANK(#REF!)</f>
        <v>0</v>
      </c>
      <c r="AM78" s="56"/>
      <c r="AN78" s="56"/>
      <c r="AO78" s="63">
        <f>I78/H78</f>
        <v>0</v>
      </c>
      <c r="AP78" s="58"/>
      <c r="AQ78" s="29">
        <f>I78/H78</f>
        <v>0</v>
      </c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</row>
    <row r="79" spans="1:63" ht="15.75" customHeight="1">
      <c r="A79" s="31" t="s">
        <v>110</v>
      </c>
      <c r="B79" s="42" t="s">
        <v>111</v>
      </c>
      <c r="C79" s="33"/>
      <c r="D79" s="25"/>
      <c r="E79" s="25"/>
      <c r="F79" s="25"/>
      <c r="G79" s="34">
        <v>6</v>
      </c>
      <c r="H79" s="25">
        <f t="shared" si="44"/>
        <v>180</v>
      </c>
      <c r="I79" s="25"/>
      <c r="J79" s="25"/>
      <c r="K79" s="25"/>
      <c r="L79" s="25"/>
      <c r="M79" s="25"/>
      <c r="N79" s="28"/>
      <c r="O79" s="28"/>
      <c r="P79" s="28"/>
      <c r="Q79" s="28"/>
      <c r="R79" s="28"/>
      <c r="S79" s="28"/>
      <c r="T79" s="56"/>
      <c r="U79" s="56"/>
      <c r="V79" s="56"/>
      <c r="W79" s="56"/>
      <c r="X79" s="56"/>
      <c r="Y79" s="56" t="s">
        <v>36</v>
      </c>
      <c r="Z79" s="56"/>
      <c r="AA79" s="56"/>
      <c r="AB79" s="2" t="b">
        <f>ISBLANK(N79)</f>
        <v>1</v>
      </c>
      <c r="AC79" s="2" t="b">
        <f t="shared" si="25"/>
        <v>0</v>
      </c>
      <c r="AD79" s="57"/>
      <c r="AE79" s="2" t="b">
        <f>ISBLANK(P79)</f>
        <v>1</v>
      </c>
      <c r="AF79" s="2" t="b">
        <f t="shared" si="26"/>
        <v>0</v>
      </c>
      <c r="AG79" s="57"/>
      <c r="AH79" s="2" t="b">
        <f>ISBLANK(R79)</f>
        <v>1</v>
      </c>
      <c r="AI79" s="2" t="b">
        <f t="shared" si="27"/>
        <v>0</v>
      </c>
      <c r="AJ79" s="57"/>
      <c r="AK79" s="2" t="b">
        <f>ISBLANK(#REF!)</f>
        <v>0</v>
      </c>
      <c r="AL79" s="2" t="b">
        <f>ISBLANK(#REF!)</f>
        <v>0</v>
      </c>
      <c r="AM79" s="56"/>
      <c r="AN79" s="56"/>
      <c r="AO79" s="63">
        <f>I79/H79</f>
        <v>0</v>
      </c>
      <c r="AP79" s="58"/>
      <c r="AQ79" s="29">
        <f>I79/H79</f>
        <v>0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</row>
    <row r="80" spans="1:63" ht="15.75" customHeight="1">
      <c r="A80" s="31"/>
      <c r="B80" s="41" t="s">
        <v>50</v>
      </c>
      <c r="C80" s="33"/>
      <c r="D80" s="25"/>
      <c r="E80" s="25"/>
      <c r="F80" s="25"/>
      <c r="G80" s="34">
        <v>2</v>
      </c>
      <c r="H80" s="25">
        <f t="shared" si="44"/>
        <v>60</v>
      </c>
      <c r="I80" s="25"/>
      <c r="J80" s="25"/>
      <c r="K80" s="25"/>
      <c r="L80" s="25"/>
      <c r="M80" s="25"/>
      <c r="N80" s="28"/>
      <c r="O80" s="28"/>
      <c r="P80" s="28"/>
      <c r="Q80" s="28"/>
      <c r="R80" s="28"/>
      <c r="S80" s="28"/>
      <c r="T80" s="56"/>
      <c r="U80" s="56"/>
      <c r="V80" s="56"/>
      <c r="W80" s="56"/>
      <c r="X80" s="56"/>
      <c r="Y80" s="56"/>
      <c r="Z80" s="56"/>
      <c r="AA80" s="56"/>
      <c r="AB80" s="2"/>
      <c r="AC80" s="2"/>
      <c r="AD80" s="57"/>
      <c r="AE80" s="2"/>
      <c r="AF80" s="2"/>
      <c r="AG80" s="57"/>
      <c r="AH80" s="2"/>
      <c r="AI80" s="2"/>
      <c r="AJ80" s="57"/>
      <c r="AK80" s="2"/>
      <c r="AL80" s="2"/>
      <c r="AM80" s="56"/>
      <c r="AN80" s="56"/>
      <c r="AO80" s="63"/>
      <c r="AP80" s="58"/>
      <c r="AQ80" s="29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</row>
    <row r="81" spans="1:63" ht="15.75" customHeight="1">
      <c r="A81" s="31"/>
      <c r="B81" s="41" t="s">
        <v>51</v>
      </c>
      <c r="C81" s="33">
        <v>5</v>
      </c>
      <c r="D81" s="25"/>
      <c r="E81" s="25"/>
      <c r="F81" s="25"/>
      <c r="G81" s="34">
        <v>4</v>
      </c>
      <c r="H81" s="25">
        <f t="shared" si="44"/>
        <v>120</v>
      </c>
      <c r="I81" s="25">
        <f t="shared" ref="I81:I97" si="47">J81+K81+L81</f>
        <v>60</v>
      </c>
      <c r="J81" s="25">
        <v>30</v>
      </c>
      <c r="K81" s="25"/>
      <c r="L81" s="25">
        <v>30</v>
      </c>
      <c r="M81" s="25">
        <f t="shared" ref="M81" si="48">H81-I81</f>
        <v>60</v>
      </c>
      <c r="N81" s="28"/>
      <c r="O81" s="28"/>
      <c r="P81" s="28"/>
      <c r="Q81" s="28"/>
      <c r="R81" s="28">
        <v>4</v>
      </c>
      <c r="S81" s="28"/>
      <c r="T81" s="56"/>
      <c r="U81" s="56"/>
      <c r="V81" s="56"/>
      <c r="W81" s="56"/>
      <c r="X81" s="56"/>
      <c r="Y81" s="56"/>
      <c r="Z81" s="56"/>
      <c r="AA81" s="56"/>
      <c r="AB81" s="2"/>
      <c r="AC81" s="2"/>
      <c r="AD81" s="57"/>
      <c r="AE81" s="2"/>
      <c r="AF81" s="2"/>
      <c r="AG81" s="57"/>
      <c r="AH81" s="2"/>
      <c r="AI81" s="2"/>
      <c r="AJ81" s="57"/>
      <c r="AK81" s="2"/>
      <c r="AL81" s="2"/>
      <c r="AM81" s="56"/>
      <c r="AN81" s="56"/>
      <c r="AO81" s="63"/>
      <c r="AP81" s="58"/>
      <c r="AQ81" s="29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</row>
    <row r="82" spans="1:63" ht="15.75" customHeight="1">
      <c r="A82" s="31" t="s">
        <v>112</v>
      </c>
      <c r="B82" s="42" t="s">
        <v>113</v>
      </c>
      <c r="C82" s="33">
        <v>6</v>
      </c>
      <c r="D82" s="25"/>
      <c r="E82" s="25"/>
      <c r="F82" s="25"/>
      <c r="G82" s="34">
        <v>4</v>
      </c>
      <c r="H82" s="25">
        <f t="shared" si="44"/>
        <v>120</v>
      </c>
      <c r="I82" s="25">
        <f t="shared" si="47"/>
        <v>52</v>
      </c>
      <c r="J82" s="25">
        <v>26</v>
      </c>
      <c r="K82" s="25"/>
      <c r="L82" s="25">
        <v>26</v>
      </c>
      <c r="M82" s="25">
        <f t="shared" si="46"/>
        <v>68</v>
      </c>
      <c r="N82" s="28"/>
      <c r="O82" s="28"/>
      <c r="P82" s="28"/>
      <c r="Q82" s="28"/>
      <c r="R82" s="28"/>
      <c r="S82" s="28">
        <v>4</v>
      </c>
      <c r="T82" s="56"/>
      <c r="U82" s="56"/>
      <c r="V82" s="56"/>
      <c r="W82" s="56"/>
      <c r="X82" s="56"/>
      <c r="Y82" s="56" t="s">
        <v>36</v>
      </c>
      <c r="Z82" s="56"/>
      <c r="AA82" s="56"/>
      <c r="AB82" s="2" t="b">
        <f>ISBLANK(N82)</f>
        <v>1</v>
      </c>
      <c r="AC82" s="2" t="b">
        <f t="shared" si="25"/>
        <v>0</v>
      </c>
      <c r="AD82" s="57"/>
      <c r="AE82" s="2" t="b">
        <f>ISBLANK(P82)</f>
        <v>1</v>
      </c>
      <c r="AF82" s="2" t="b">
        <f t="shared" si="26"/>
        <v>0</v>
      </c>
      <c r="AG82" s="57"/>
      <c r="AH82" s="2" t="b">
        <f>ISBLANK(R82)</f>
        <v>1</v>
      </c>
      <c r="AI82" s="2" t="b">
        <f t="shared" si="27"/>
        <v>0</v>
      </c>
      <c r="AJ82" s="57"/>
      <c r="AK82" s="2" t="b">
        <f>ISBLANK(#REF!)</f>
        <v>0</v>
      </c>
      <c r="AL82" s="2" t="b">
        <f>ISBLANK(#REF!)</f>
        <v>0</v>
      </c>
      <c r="AM82" s="56"/>
      <c r="AN82" s="56"/>
      <c r="AO82" s="63">
        <f>I82/H82</f>
        <v>0.43333333333333335</v>
      </c>
      <c r="AP82" s="58"/>
      <c r="AQ82" s="29">
        <f>I82/H82</f>
        <v>0.43333333333333335</v>
      </c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spans="1:63" ht="15.75" customHeight="1">
      <c r="A83" s="31" t="s">
        <v>114</v>
      </c>
      <c r="B83" s="42" t="s">
        <v>115</v>
      </c>
      <c r="C83" s="33"/>
      <c r="D83" s="25"/>
      <c r="E83" s="25"/>
      <c r="F83" s="25"/>
      <c r="G83" s="34">
        <v>5</v>
      </c>
      <c r="H83" s="25">
        <f t="shared" si="44"/>
        <v>150</v>
      </c>
      <c r="I83" s="25"/>
      <c r="J83" s="25"/>
      <c r="K83" s="25"/>
      <c r="L83" s="25"/>
      <c r="M83" s="25"/>
      <c r="N83" s="28"/>
      <c r="O83" s="28"/>
      <c r="P83" s="28"/>
      <c r="Q83" s="28"/>
      <c r="R83" s="28"/>
      <c r="S83" s="28"/>
      <c r="T83" s="56"/>
      <c r="U83" s="56"/>
      <c r="V83" s="56"/>
      <c r="W83" s="56"/>
      <c r="X83" s="56"/>
      <c r="Y83" s="56" t="s">
        <v>36</v>
      </c>
      <c r="Z83" s="56"/>
      <c r="AA83" s="56"/>
      <c r="AB83" s="2" t="b">
        <f>ISBLANK(N83)</f>
        <v>1</v>
      </c>
      <c r="AC83" s="2" t="b">
        <f t="shared" si="25"/>
        <v>0</v>
      </c>
      <c r="AD83" s="57"/>
      <c r="AE83" s="2" t="b">
        <f>ISBLANK(P83)</f>
        <v>1</v>
      </c>
      <c r="AF83" s="2" t="b">
        <f t="shared" si="26"/>
        <v>0</v>
      </c>
      <c r="AG83" s="57"/>
      <c r="AH83" s="2" t="b">
        <f>ISBLANK(R83)</f>
        <v>1</v>
      </c>
      <c r="AI83" s="2" t="b">
        <f t="shared" si="27"/>
        <v>0</v>
      </c>
      <c r="AJ83" s="57"/>
      <c r="AK83" s="2" t="b">
        <f>ISBLANK(#REF!)</f>
        <v>0</v>
      </c>
      <c r="AL83" s="2" t="b">
        <f>ISBLANK(#REF!)</f>
        <v>0</v>
      </c>
      <c r="AM83" s="56"/>
      <c r="AN83" s="56"/>
      <c r="AO83" s="63">
        <f>I83/H83</f>
        <v>0</v>
      </c>
      <c r="AP83" s="58"/>
      <c r="AQ83" s="29">
        <f>I83/H83</f>
        <v>0</v>
      </c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</row>
    <row r="84" spans="1:63" ht="15.75" customHeight="1">
      <c r="A84" s="31"/>
      <c r="B84" s="41" t="s">
        <v>50</v>
      </c>
      <c r="C84" s="33"/>
      <c r="D84" s="25"/>
      <c r="E84" s="25"/>
      <c r="F84" s="25"/>
      <c r="G84" s="34">
        <v>1</v>
      </c>
      <c r="H84" s="25">
        <f t="shared" si="44"/>
        <v>30</v>
      </c>
      <c r="I84" s="25"/>
      <c r="J84" s="25"/>
      <c r="K84" s="25"/>
      <c r="L84" s="25"/>
      <c r="M84" s="25"/>
      <c r="N84" s="28"/>
      <c r="O84" s="28"/>
      <c r="P84" s="28"/>
      <c r="Q84" s="28"/>
      <c r="R84" s="28"/>
      <c r="S84" s="28"/>
      <c r="T84" s="56"/>
      <c r="U84" s="56"/>
      <c r="V84" s="56"/>
      <c r="W84" s="56"/>
      <c r="X84" s="56"/>
      <c r="Y84" s="56"/>
      <c r="Z84" s="56"/>
      <c r="AA84" s="56"/>
      <c r="AB84" s="2"/>
      <c r="AC84" s="2"/>
      <c r="AD84" s="57"/>
      <c r="AE84" s="2"/>
      <c r="AF84" s="2"/>
      <c r="AG84" s="57"/>
      <c r="AH84" s="2"/>
      <c r="AI84" s="2"/>
      <c r="AJ84" s="57"/>
      <c r="AK84" s="2"/>
      <c r="AL84" s="2"/>
      <c r="AM84" s="56"/>
      <c r="AN84" s="56"/>
      <c r="AO84" s="63"/>
      <c r="AP84" s="58"/>
      <c r="AQ84" s="29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</row>
    <row r="85" spans="1:63" ht="15.75" customHeight="1">
      <c r="A85" s="31"/>
      <c r="B85" s="41" t="s">
        <v>51</v>
      </c>
      <c r="C85" s="33">
        <v>1</v>
      </c>
      <c r="D85" s="25"/>
      <c r="E85" s="25"/>
      <c r="F85" s="25"/>
      <c r="G85" s="34">
        <v>4</v>
      </c>
      <c r="H85" s="25">
        <f t="shared" si="44"/>
        <v>120</v>
      </c>
      <c r="I85" s="25">
        <f t="shared" ref="I85" si="49">J85+K85+L85</f>
        <v>60</v>
      </c>
      <c r="J85" s="25">
        <v>30</v>
      </c>
      <c r="K85" s="25"/>
      <c r="L85" s="25">
        <v>30</v>
      </c>
      <c r="M85" s="25">
        <f t="shared" ref="M85" si="50">H85-I85</f>
        <v>60</v>
      </c>
      <c r="N85" s="28">
        <v>4</v>
      </c>
      <c r="O85" s="28"/>
      <c r="P85" s="28"/>
      <c r="Q85" s="28"/>
      <c r="R85" s="28"/>
      <c r="S85" s="28"/>
      <c r="T85" s="56"/>
      <c r="U85" s="56"/>
      <c r="V85" s="56"/>
      <c r="W85" s="56"/>
      <c r="X85" s="56"/>
      <c r="Y85" s="56"/>
      <c r="Z85" s="56"/>
      <c r="AA85" s="56"/>
      <c r="AB85" s="2"/>
      <c r="AC85" s="2"/>
      <c r="AD85" s="57"/>
      <c r="AE85" s="2"/>
      <c r="AF85" s="2"/>
      <c r="AG85" s="57"/>
      <c r="AH85" s="2"/>
      <c r="AI85" s="2"/>
      <c r="AJ85" s="57"/>
      <c r="AK85" s="2"/>
      <c r="AL85" s="2"/>
      <c r="AM85" s="56"/>
      <c r="AN85" s="56"/>
      <c r="AO85" s="63"/>
      <c r="AP85" s="58"/>
      <c r="AQ85" s="29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</row>
    <row r="86" spans="1:63" ht="15.75" customHeight="1">
      <c r="A86" s="31" t="s">
        <v>116</v>
      </c>
      <c r="B86" s="42" t="s">
        <v>117</v>
      </c>
      <c r="C86" s="33">
        <v>4</v>
      </c>
      <c r="D86" s="25"/>
      <c r="E86" s="25"/>
      <c r="F86" s="25"/>
      <c r="G86" s="34">
        <v>3</v>
      </c>
      <c r="H86" s="25">
        <f t="shared" si="44"/>
        <v>90</v>
      </c>
      <c r="I86" s="25">
        <f t="shared" si="47"/>
        <v>36</v>
      </c>
      <c r="J86" s="25">
        <v>18</v>
      </c>
      <c r="K86" s="25"/>
      <c r="L86" s="25">
        <v>18</v>
      </c>
      <c r="M86" s="25">
        <f t="shared" si="46"/>
        <v>54</v>
      </c>
      <c r="N86" s="28"/>
      <c r="O86" s="28"/>
      <c r="P86" s="28"/>
      <c r="Q86" s="28">
        <v>2</v>
      </c>
      <c r="R86" s="28"/>
      <c r="S86" s="28"/>
      <c r="T86" s="56"/>
      <c r="U86" s="56"/>
      <c r="V86" s="56"/>
      <c r="W86" s="56"/>
      <c r="X86" s="56"/>
      <c r="Y86" s="56" t="s">
        <v>36</v>
      </c>
      <c r="Z86" s="56"/>
      <c r="AA86" s="56"/>
      <c r="AB86" s="2" t="b">
        <f>ISBLANK(N86)</f>
        <v>1</v>
      </c>
      <c r="AC86" s="2" t="b">
        <f t="shared" si="25"/>
        <v>0</v>
      </c>
      <c r="AD86" s="57"/>
      <c r="AE86" s="2" t="b">
        <f>ISBLANK(P86)</f>
        <v>1</v>
      </c>
      <c r="AF86" s="2" t="b">
        <f t="shared" si="26"/>
        <v>0</v>
      </c>
      <c r="AG86" s="57"/>
      <c r="AH86" s="2" t="b">
        <f>ISBLANK(R86)</f>
        <v>1</v>
      </c>
      <c r="AI86" s="2" t="b">
        <f t="shared" si="27"/>
        <v>0</v>
      </c>
      <c r="AJ86" s="57"/>
      <c r="AK86" s="2" t="b">
        <f>ISBLANK(#REF!)</f>
        <v>0</v>
      </c>
      <c r="AL86" s="2" t="b">
        <f>ISBLANK(#REF!)</f>
        <v>0</v>
      </c>
      <c r="AM86" s="56"/>
      <c r="AN86" s="56"/>
      <c r="AO86" s="63">
        <f>I86/H86</f>
        <v>0.4</v>
      </c>
      <c r="AP86" s="58"/>
      <c r="AQ86" s="29">
        <f>I86/H86</f>
        <v>0.4</v>
      </c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</row>
    <row r="87" spans="1:63" ht="15.75" customHeight="1">
      <c r="A87" s="31" t="s">
        <v>118</v>
      </c>
      <c r="B87" s="42" t="s">
        <v>119</v>
      </c>
      <c r="C87" s="33"/>
      <c r="D87" s="25">
        <v>4</v>
      </c>
      <c r="E87" s="25"/>
      <c r="F87" s="25"/>
      <c r="G87" s="34">
        <v>3</v>
      </c>
      <c r="H87" s="25">
        <f t="shared" si="44"/>
        <v>90</v>
      </c>
      <c r="I87" s="25">
        <f t="shared" si="47"/>
        <v>36</v>
      </c>
      <c r="J87" s="25">
        <v>18</v>
      </c>
      <c r="K87" s="25"/>
      <c r="L87" s="25">
        <v>18</v>
      </c>
      <c r="M87" s="25">
        <f t="shared" si="46"/>
        <v>54</v>
      </c>
      <c r="N87" s="28"/>
      <c r="O87" s="28"/>
      <c r="P87" s="28"/>
      <c r="Q87" s="28">
        <v>2</v>
      </c>
      <c r="R87" s="28"/>
      <c r="S87" s="28"/>
      <c r="T87" s="56"/>
      <c r="U87" s="56"/>
      <c r="V87" s="56"/>
      <c r="W87" s="56"/>
      <c r="X87" s="56"/>
      <c r="Y87" s="56" t="s">
        <v>36</v>
      </c>
      <c r="Z87" s="56"/>
      <c r="AA87" s="56"/>
      <c r="AB87" s="2" t="b">
        <f>ISBLANK(N87)</f>
        <v>1</v>
      </c>
      <c r="AC87" s="2" t="b">
        <f t="shared" si="25"/>
        <v>0</v>
      </c>
      <c r="AD87" s="57"/>
      <c r="AE87" s="2" t="b">
        <f>ISBLANK(P87)</f>
        <v>1</v>
      </c>
      <c r="AF87" s="2" t="b">
        <f t="shared" si="26"/>
        <v>0</v>
      </c>
      <c r="AG87" s="57"/>
      <c r="AH87" s="2" t="b">
        <f>ISBLANK(R87)</f>
        <v>1</v>
      </c>
      <c r="AI87" s="2" t="b">
        <f t="shared" si="27"/>
        <v>0</v>
      </c>
      <c r="AJ87" s="57"/>
      <c r="AK87" s="2" t="b">
        <f>ISBLANK(#REF!)</f>
        <v>0</v>
      </c>
      <c r="AL87" s="2" t="b">
        <f>ISBLANK(#REF!)</f>
        <v>0</v>
      </c>
      <c r="AM87" s="56"/>
      <c r="AN87" s="56"/>
      <c r="AO87" s="63">
        <f>I87/H87</f>
        <v>0.4</v>
      </c>
      <c r="AP87" s="58"/>
      <c r="AQ87" s="29">
        <f>I87/H87</f>
        <v>0.4</v>
      </c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</row>
    <row r="88" spans="1:63" ht="15.75" customHeight="1">
      <c r="A88" s="31" t="s">
        <v>120</v>
      </c>
      <c r="B88" s="42" t="s">
        <v>121</v>
      </c>
      <c r="C88" s="33"/>
      <c r="D88" s="25"/>
      <c r="E88" s="25"/>
      <c r="F88" s="25"/>
      <c r="G88" s="34">
        <v>4</v>
      </c>
      <c r="H88" s="25">
        <f t="shared" si="44"/>
        <v>120</v>
      </c>
      <c r="I88" s="25"/>
      <c r="J88" s="25"/>
      <c r="K88" s="25"/>
      <c r="L88" s="25"/>
      <c r="M88" s="25"/>
      <c r="N88" s="28"/>
      <c r="O88" s="28"/>
      <c r="P88" s="28"/>
      <c r="Q88" s="28"/>
      <c r="R88" s="28"/>
      <c r="S88" s="28"/>
      <c r="T88" s="56"/>
      <c r="U88" s="56"/>
      <c r="V88" s="56"/>
      <c r="W88" s="56"/>
      <c r="X88" s="56"/>
      <c r="Y88" s="56" t="s">
        <v>36</v>
      </c>
      <c r="Z88" s="56"/>
      <c r="AA88" s="56"/>
      <c r="AB88" s="2" t="b">
        <f>ISBLANK(N88)</f>
        <v>1</v>
      </c>
      <c r="AC88" s="2" t="b">
        <f t="shared" si="25"/>
        <v>0</v>
      </c>
      <c r="AD88" s="57"/>
      <c r="AE88" s="2" t="b">
        <f>ISBLANK(P88)</f>
        <v>1</v>
      </c>
      <c r="AF88" s="2" t="b">
        <f t="shared" si="26"/>
        <v>0</v>
      </c>
      <c r="AG88" s="57"/>
      <c r="AH88" s="2" t="b">
        <f>ISBLANK(R88)</f>
        <v>1</v>
      </c>
      <c r="AI88" s="2" t="b">
        <f t="shared" si="27"/>
        <v>0</v>
      </c>
      <c r="AJ88" s="57"/>
      <c r="AK88" s="2" t="b">
        <f>ISBLANK(#REF!)</f>
        <v>0</v>
      </c>
      <c r="AL88" s="2" t="b">
        <f>ISBLANK(#REF!)</f>
        <v>0</v>
      </c>
      <c r="AM88" s="56"/>
      <c r="AN88" s="56"/>
      <c r="AO88" s="63">
        <f>I88/H88</f>
        <v>0</v>
      </c>
      <c r="AP88" s="58"/>
      <c r="AQ88" s="29">
        <f>I88/H88</f>
        <v>0</v>
      </c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</row>
    <row r="89" spans="1:63" ht="15.75" customHeight="1">
      <c r="A89" s="31"/>
      <c r="B89" s="41" t="s">
        <v>50</v>
      </c>
      <c r="C89" s="33"/>
      <c r="D89" s="25"/>
      <c r="E89" s="25"/>
      <c r="F89" s="25"/>
      <c r="G89" s="34">
        <v>1</v>
      </c>
      <c r="H89" s="25">
        <f t="shared" si="44"/>
        <v>30</v>
      </c>
      <c r="I89" s="25"/>
      <c r="J89" s="25"/>
      <c r="K89" s="25"/>
      <c r="L89" s="25"/>
      <c r="M89" s="25"/>
      <c r="N89" s="28"/>
      <c r="O89" s="28"/>
      <c r="P89" s="28"/>
      <c r="Q89" s="28"/>
      <c r="R89" s="28"/>
      <c r="S89" s="28"/>
      <c r="T89" s="56"/>
      <c r="U89" s="56"/>
      <c r="V89" s="56"/>
      <c r="W89" s="56"/>
      <c r="X89" s="56"/>
      <c r="Y89" s="56"/>
      <c r="Z89" s="56"/>
      <c r="AA89" s="56"/>
      <c r="AB89" s="2"/>
      <c r="AC89" s="2"/>
      <c r="AD89" s="57"/>
      <c r="AE89" s="2"/>
      <c r="AF89" s="2"/>
      <c r="AG89" s="57"/>
      <c r="AH89" s="2"/>
      <c r="AI89" s="2"/>
      <c r="AJ89" s="57"/>
      <c r="AK89" s="2"/>
      <c r="AL89" s="2"/>
      <c r="AM89" s="56"/>
      <c r="AN89" s="56"/>
      <c r="AO89" s="63"/>
      <c r="AP89" s="58"/>
      <c r="AQ89" s="29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</row>
    <row r="90" spans="1:63" ht="15.75" customHeight="1">
      <c r="A90" s="31"/>
      <c r="B90" s="41" t="s">
        <v>51</v>
      </c>
      <c r="C90" s="33">
        <v>4</v>
      </c>
      <c r="D90" s="25"/>
      <c r="E90" s="25"/>
      <c r="F90" s="25"/>
      <c r="G90" s="34">
        <v>3</v>
      </c>
      <c r="H90" s="25">
        <f t="shared" si="44"/>
        <v>90</v>
      </c>
      <c r="I90" s="25">
        <f t="shared" ref="I90" si="51">J90+K90+L90</f>
        <v>36</v>
      </c>
      <c r="J90" s="25">
        <v>18</v>
      </c>
      <c r="K90" s="25"/>
      <c r="L90" s="25">
        <v>18</v>
      </c>
      <c r="M90" s="25">
        <f t="shared" ref="M90" si="52">H90-I90</f>
        <v>54</v>
      </c>
      <c r="N90" s="28"/>
      <c r="O90" s="28"/>
      <c r="P90" s="28"/>
      <c r="Q90" s="28">
        <v>2</v>
      </c>
      <c r="R90" s="28"/>
      <c r="S90" s="28"/>
      <c r="T90" s="56"/>
      <c r="U90" s="56"/>
      <c r="V90" s="56"/>
      <c r="W90" s="56"/>
      <c r="X90" s="56"/>
      <c r="Y90" s="56"/>
      <c r="Z90" s="56"/>
      <c r="AA90" s="56"/>
      <c r="AB90" s="2"/>
      <c r="AC90" s="2"/>
      <c r="AD90" s="57"/>
      <c r="AE90" s="2"/>
      <c r="AF90" s="2"/>
      <c r="AG90" s="57"/>
      <c r="AH90" s="2"/>
      <c r="AI90" s="2"/>
      <c r="AJ90" s="57"/>
      <c r="AK90" s="2"/>
      <c r="AL90" s="2"/>
      <c r="AM90" s="56"/>
      <c r="AN90" s="56"/>
      <c r="AO90" s="63"/>
      <c r="AP90" s="58"/>
      <c r="AQ90" s="29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</row>
    <row r="91" spans="1:63" ht="15.75" customHeight="1">
      <c r="A91" s="31" t="s">
        <v>122</v>
      </c>
      <c r="B91" s="66" t="s">
        <v>123</v>
      </c>
      <c r="C91" s="33"/>
      <c r="D91" s="25"/>
      <c r="E91" s="25"/>
      <c r="F91" s="25"/>
      <c r="G91" s="34">
        <v>5</v>
      </c>
      <c r="H91" s="25">
        <f t="shared" si="44"/>
        <v>150</v>
      </c>
      <c r="I91" s="25"/>
      <c r="J91" s="25"/>
      <c r="K91" s="25"/>
      <c r="L91" s="25"/>
      <c r="M91" s="25"/>
      <c r="N91" s="28"/>
      <c r="O91" s="67"/>
      <c r="P91" s="67"/>
      <c r="Q91" s="67"/>
      <c r="R91" s="67"/>
      <c r="S91" s="67"/>
      <c r="T91" s="56"/>
      <c r="U91" s="56"/>
      <c r="V91" s="56"/>
      <c r="W91" s="56"/>
      <c r="X91" s="56"/>
      <c r="Y91" s="56"/>
      <c r="Z91" s="56"/>
      <c r="AA91" s="56"/>
      <c r="AB91" s="2" t="b">
        <f>ISBLANK(N91)</f>
        <v>1</v>
      </c>
      <c r="AC91" s="2" t="b">
        <f t="shared" si="25"/>
        <v>0</v>
      </c>
      <c r="AD91" s="57"/>
      <c r="AE91" s="2" t="b">
        <f>ISBLANK(P91)</f>
        <v>1</v>
      </c>
      <c r="AF91" s="2" t="b">
        <f t="shared" si="26"/>
        <v>0</v>
      </c>
      <c r="AG91" s="57"/>
      <c r="AH91" s="2" t="b">
        <f>ISBLANK(R91)</f>
        <v>1</v>
      </c>
      <c r="AI91" s="2" t="b">
        <f t="shared" si="27"/>
        <v>0</v>
      </c>
      <c r="AJ91" s="57"/>
      <c r="AK91" s="2" t="b">
        <f>ISBLANK(#REF!)</f>
        <v>0</v>
      </c>
      <c r="AL91" s="2" t="b">
        <f>ISBLANK(#REF!)</f>
        <v>0</v>
      </c>
      <c r="AM91" s="56"/>
      <c r="AN91" s="56"/>
      <c r="AO91" s="63">
        <f>I91/H91</f>
        <v>0</v>
      </c>
      <c r="AP91" s="58"/>
      <c r="AQ91" s="29">
        <f>I91/H91</f>
        <v>0</v>
      </c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</row>
    <row r="92" spans="1:63" ht="15.75" customHeight="1">
      <c r="A92" s="31"/>
      <c r="B92" s="41" t="s">
        <v>50</v>
      </c>
      <c r="C92" s="33"/>
      <c r="D92" s="25"/>
      <c r="E92" s="25"/>
      <c r="F92" s="25"/>
      <c r="G92" s="34">
        <v>1</v>
      </c>
      <c r="H92" s="25">
        <f t="shared" si="44"/>
        <v>30</v>
      </c>
      <c r="I92" s="25"/>
      <c r="J92" s="25"/>
      <c r="K92" s="25"/>
      <c r="L92" s="25"/>
      <c r="M92" s="25"/>
      <c r="N92" s="28"/>
      <c r="O92" s="67"/>
      <c r="P92" s="67"/>
      <c r="Q92" s="67"/>
      <c r="R92" s="67"/>
      <c r="S92" s="67"/>
      <c r="T92" s="56"/>
      <c r="U92" s="56"/>
      <c r="V92" s="56"/>
      <c r="W92" s="56"/>
      <c r="X92" s="56"/>
      <c r="Y92" s="56"/>
      <c r="Z92" s="56"/>
      <c r="AA92" s="56"/>
      <c r="AB92" s="2"/>
      <c r="AC92" s="2"/>
      <c r="AD92" s="57"/>
      <c r="AE92" s="2"/>
      <c r="AF92" s="2"/>
      <c r="AG92" s="57"/>
      <c r="AH92" s="2"/>
      <c r="AI92" s="2"/>
      <c r="AJ92" s="57"/>
      <c r="AK92" s="2"/>
      <c r="AL92" s="2"/>
      <c r="AM92" s="56"/>
      <c r="AN92" s="56"/>
      <c r="AO92" s="63"/>
      <c r="AP92" s="58"/>
      <c r="AQ92" s="29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</row>
    <row r="93" spans="1:63" ht="15.75" customHeight="1">
      <c r="A93" s="31"/>
      <c r="B93" s="41" t="s">
        <v>51</v>
      </c>
      <c r="C93" s="33"/>
      <c r="D93" s="25">
        <v>5</v>
      </c>
      <c r="E93" s="25"/>
      <c r="F93" s="25"/>
      <c r="G93" s="34">
        <v>4</v>
      </c>
      <c r="H93" s="25">
        <f t="shared" si="44"/>
        <v>120</v>
      </c>
      <c r="I93" s="25">
        <f t="shared" ref="I93" si="53">J93+K93+L93</f>
        <v>60</v>
      </c>
      <c r="J93" s="25">
        <v>30</v>
      </c>
      <c r="K93" s="25"/>
      <c r="L93" s="25">
        <v>30</v>
      </c>
      <c r="M93" s="25">
        <f t="shared" ref="M93" si="54">H93-I93</f>
        <v>60</v>
      </c>
      <c r="N93" s="28"/>
      <c r="O93" s="67"/>
      <c r="P93" s="67"/>
      <c r="Q93" s="67"/>
      <c r="R93" s="67">
        <v>4</v>
      </c>
      <c r="S93" s="67"/>
      <c r="T93" s="56"/>
      <c r="U93" s="56"/>
      <c r="V93" s="56"/>
      <c r="W93" s="56"/>
      <c r="X93" s="56"/>
      <c r="Y93" s="56"/>
      <c r="Z93" s="56"/>
      <c r="AA93" s="56"/>
      <c r="AB93" s="2"/>
      <c r="AC93" s="2"/>
      <c r="AD93" s="57"/>
      <c r="AE93" s="2"/>
      <c r="AF93" s="2"/>
      <c r="AG93" s="57"/>
      <c r="AH93" s="2"/>
      <c r="AI93" s="2"/>
      <c r="AJ93" s="57"/>
      <c r="AK93" s="2"/>
      <c r="AL93" s="2"/>
      <c r="AM93" s="56"/>
      <c r="AN93" s="56"/>
      <c r="AO93" s="63"/>
      <c r="AP93" s="58"/>
      <c r="AQ93" s="29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</row>
    <row r="94" spans="1:63" ht="15.75" customHeight="1">
      <c r="A94" s="31" t="s">
        <v>124</v>
      </c>
      <c r="B94" s="66" t="s">
        <v>125</v>
      </c>
      <c r="C94" s="33"/>
      <c r="D94" s="25"/>
      <c r="E94" s="25"/>
      <c r="F94" s="25"/>
      <c r="G94" s="34">
        <v>5</v>
      </c>
      <c r="H94" s="25">
        <f t="shared" si="44"/>
        <v>150</v>
      </c>
      <c r="I94" s="25"/>
      <c r="J94" s="25"/>
      <c r="K94" s="25"/>
      <c r="L94" s="25"/>
      <c r="M94" s="25"/>
      <c r="N94" s="28"/>
      <c r="O94" s="67"/>
      <c r="P94" s="28"/>
      <c r="Q94" s="67"/>
      <c r="R94" s="28"/>
      <c r="S94" s="28"/>
      <c r="T94" s="56"/>
      <c r="U94" s="56"/>
      <c r="V94" s="56"/>
      <c r="W94" s="56"/>
      <c r="X94" s="56"/>
      <c r="Y94" s="56"/>
      <c r="Z94" s="56"/>
      <c r="AA94" s="56"/>
      <c r="AB94" s="2" t="b">
        <f>ISBLANK(N94)</f>
        <v>1</v>
      </c>
      <c r="AC94" s="2" t="b">
        <f t="shared" si="25"/>
        <v>0</v>
      </c>
      <c r="AD94" s="57"/>
      <c r="AE94" s="2" t="b">
        <f>ISBLANK(P94)</f>
        <v>1</v>
      </c>
      <c r="AF94" s="2" t="b">
        <f t="shared" si="26"/>
        <v>0</v>
      </c>
      <c r="AG94" s="57"/>
      <c r="AH94" s="2" t="b">
        <f>ISBLANK(R94)</f>
        <v>1</v>
      </c>
      <c r="AI94" s="2" t="b">
        <f t="shared" si="27"/>
        <v>0</v>
      </c>
      <c r="AJ94" s="57"/>
      <c r="AK94" s="2" t="b">
        <f>ISBLANK(#REF!)</f>
        <v>0</v>
      </c>
      <c r="AL94" s="2" t="b">
        <f>ISBLANK(#REF!)</f>
        <v>0</v>
      </c>
      <c r="AM94" s="56"/>
      <c r="AN94" s="56"/>
      <c r="AO94" s="63">
        <f>I94/H94</f>
        <v>0</v>
      </c>
      <c r="AP94" s="58"/>
      <c r="AQ94" s="29">
        <f>I94/H94</f>
        <v>0</v>
      </c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</row>
    <row r="95" spans="1:63" ht="15.75" customHeight="1">
      <c r="A95" s="31"/>
      <c r="B95" s="41" t="s">
        <v>50</v>
      </c>
      <c r="C95" s="33"/>
      <c r="D95" s="25"/>
      <c r="E95" s="25"/>
      <c r="F95" s="25"/>
      <c r="G95" s="34">
        <v>1</v>
      </c>
      <c r="H95" s="25">
        <f t="shared" si="44"/>
        <v>30</v>
      </c>
      <c r="I95" s="25"/>
      <c r="J95" s="25"/>
      <c r="K95" s="25"/>
      <c r="L95" s="25"/>
      <c r="M95" s="25"/>
      <c r="N95" s="28"/>
      <c r="O95" s="67"/>
      <c r="P95" s="28"/>
      <c r="Q95" s="67"/>
      <c r="R95" s="28"/>
      <c r="S95" s="28"/>
      <c r="T95" s="56"/>
      <c r="U95" s="56"/>
      <c r="V95" s="56"/>
      <c r="W95" s="56"/>
      <c r="X95" s="56"/>
      <c r="Y95" s="56"/>
      <c r="Z95" s="56"/>
      <c r="AA95" s="56"/>
      <c r="AB95" s="2"/>
      <c r="AC95" s="2"/>
      <c r="AD95" s="57"/>
      <c r="AE95" s="2"/>
      <c r="AF95" s="2"/>
      <c r="AG95" s="57"/>
      <c r="AH95" s="2"/>
      <c r="AI95" s="2"/>
      <c r="AJ95" s="57"/>
      <c r="AK95" s="2"/>
      <c r="AL95" s="2"/>
      <c r="AM95" s="56"/>
      <c r="AN95" s="56"/>
      <c r="AO95" s="63"/>
      <c r="AP95" s="58"/>
      <c r="AQ95" s="29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</row>
    <row r="96" spans="1:63" ht="15.75" customHeight="1">
      <c r="A96" s="31"/>
      <c r="B96" s="41" t="s">
        <v>51</v>
      </c>
      <c r="C96" s="33">
        <v>5</v>
      </c>
      <c r="D96" s="25"/>
      <c r="E96" s="25"/>
      <c r="F96" s="25"/>
      <c r="G96" s="34">
        <v>4</v>
      </c>
      <c r="H96" s="25">
        <f t="shared" si="44"/>
        <v>120</v>
      </c>
      <c r="I96" s="25">
        <f t="shared" ref="I96" si="55">J96+K96+L96</f>
        <v>60</v>
      </c>
      <c r="J96" s="25">
        <v>30</v>
      </c>
      <c r="K96" s="25"/>
      <c r="L96" s="25">
        <v>30</v>
      </c>
      <c r="M96" s="25">
        <f t="shared" ref="M96" si="56">H96-I96</f>
        <v>60</v>
      </c>
      <c r="N96" s="28"/>
      <c r="O96" s="67"/>
      <c r="P96" s="28"/>
      <c r="Q96" s="67"/>
      <c r="R96" s="28">
        <v>4</v>
      </c>
      <c r="S96" s="28"/>
      <c r="T96" s="56"/>
      <c r="U96" s="56"/>
      <c r="V96" s="56"/>
      <c r="W96" s="56"/>
      <c r="X96" s="56"/>
      <c r="Y96" s="56"/>
      <c r="Z96" s="56"/>
      <c r="AA96" s="56"/>
      <c r="AB96" s="2"/>
      <c r="AC96" s="2"/>
      <c r="AD96" s="57"/>
      <c r="AE96" s="2"/>
      <c r="AF96" s="2"/>
      <c r="AG96" s="57"/>
      <c r="AH96" s="2"/>
      <c r="AI96" s="2"/>
      <c r="AJ96" s="57"/>
      <c r="AK96" s="2"/>
      <c r="AL96" s="2"/>
      <c r="AM96" s="56"/>
      <c r="AN96" s="56"/>
      <c r="AO96" s="63"/>
      <c r="AP96" s="58"/>
      <c r="AQ96" s="29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</row>
    <row r="97" spans="1:63" ht="15.75" customHeight="1">
      <c r="A97" s="31" t="s">
        <v>126</v>
      </c>
      <c r="B97" s="66" t="s">
        <v>127</v>
      </c>
      <c r="C97" s="33"/>
      <c r="D97" s="25">
        <v>1</v>
      </c>
      <c r="E97" s="25"/>
      <c r="F97" s="25"/>
      <c r="G97" s="34">
        <v>3</v>
      </c>
      <c r="H97" s="25">
        <f t="shared" si="44"/>
        <v>90</v>
      </c>
      <c r="I97" s="25">
        <f t="shared" si="47"/>
        <v>30</v>
      </c>
      <c r="J97" s="25">
        <v>15</v>
      </c>
      <c r="K97" s="25"/>
      <c r="L97" s="25">
        <v>15</v>
      </c>
      <c r="M97" s="25">
        <f t="shared" si="46"/>
        <v>60</v>
      </c>
      <c r="N97" s="28">
        <v>1</v>
      </c>
      <c r="O97" s="28"/>
      <c r="P97" s="28"/>
      <c r="Q97" s="28"/>
      <c r="R97" s="28"/>
      <c r="S97" s="28"/>
      <c r="T97" s="56"/>
      <c r="U97" s="56"/>
      <c r="V97" s="56"/>
      <c r="W97" s="56"/>
      <c r="X97" s="56"/>
      <c r="Y97" s="56"/>
      <c r="Z97" s="56"/>
      <c r="AA97" s="56"/>
      <c r="AB97" s="2"/>
      <c r="AC97" s="2"/>
      <c r="AD97" s="57"/>
      <c r="AE97" s="2"/>
      <c r="AF97" s="2"/>
      <c r="AG97" s="57"/>
      <c r="AH97" s="2"/>
      <c r="AI97" s="2"/>
      <c r="AJ97" s="57"/>
      <c r="AK97" s="2"/>
      <c r="AL97" s="2"/>
      <c r="AM97" s="56"/>
      <c r="AN97" s="56"/>
      <c r="AO97" s="63"/>
      <c r="AP97" s="58"/>
      <c r="AQ97" s="29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</row>
    <row r="98" spans="1:63" ht="15.75" customHeight="1">
      <c r="A98" s="260" t="s">
        <v>71</v>
      </c>
      <c r="B98" s="260"/>
      <c r="C98" s="260"/>
      <c r="D98" s="260"/>
      <c r="E98" s="260"/>
      <c r="F98" s="260"/>
      <c r="G98" s="34">
        <f>G52+G55+G60+G48+G64+G67+G71+G76+G80+G84+G89+G92+G95</f>
        <v>18</v>
      </c>
      <c r="H98" s="34">
        <f>H52+H55+H60+H48+H64+H67+H71+H76+H80+H84+H89+H92+H95</f>
        <v>540</v>
      </c>
      <c r="I98" s="25"/>
      <c r="J98" s="25"/>
      <c r="K98" s="25"/>
      <c r="L98" s="25"/>
      <c r="M98" s="25"/>
      <c r="N98" s="28"/>
      <c r="O98" s="28"/>
      <c r="P98" s="28"/>
      <c r="Q98" s="28"/>
      <c r="R98" s="28"/>
      <c r="S98" s="28"/>
      <c r="T98" s="56"/>
      <c r="U98" s="56"/>
      <c r="V98" s="56"/>
      <c r="W98" s="56"/>
      <c r="X98" s="56"/>
      <c r="Y98" s="56"/>
      <c r="Z98" s="56"/>
      <c r="AA98" s="56"/>
      <c r="AB98" s="2"/>
      <c r="AC98" s="2"/>
      <c r="AD98" s="57"/>
      <c r="AE98" s="2"/>
      <c r="AF98" s="2"/>
      <c r="AG98" s="57"/>
      <c r="AH98" s="2"/>
      <c r="AI98" s="2"/>
      <c r="AJ98" s="57"/>
      <c r="AK98" s="2"/>
      <c r="AL98" s="2"/>
      <c r="AM98" s="56"/>
      <c r="AN98" s="56"/>
      <c r="AO98" s="63"/>
      <c r="AP98" s="58"/>
      <c r="AQ98" s="29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</row>
    <row r="99" spans="1:63" ht="15.75" customHeight="1" thickBot="1">
      <c r="A99" s="260" t="s">
        <v>72</v>
      </c>
      <c r="B99" s="260"/>
      <c r="C99" s="260"/>
      <c r="D99" s="260"/>
      <c r="E99" s="260"/>
      <c r="F99" s="260"/>
      <c r="G99" s="34">
        <f>G68+G72+G73+G49+G50+G53+G56+G57+G61+G62+G65+G77+G78+G81+G82+G85+G86+G87+G90+G93+G96+G97</f>
        <v>72</v>
      </c>
      <c r="H99" s="34">
        <f>H68+H72+H73+H49+H50+H53+H56+H57+H61+H62+H65+H77+H78+H81+H82+H85+H86+H87+H90+H93+H96+H97</f>
        <v>2160</v>
      </c>
      <c r="I99" s="34">
        <f t="shared" ref="I99:M99" si="57">I68+I72+I73+I49+I50+I53+I56+I57+I61+I62+I65+I77+I78+I81+I82+I85+I86+I87+I90+I93+I96+I97</f>
        <v>898</v>
      </c>
      <c r="J99" s="34">
        <f t="shared" si="57"/>
        <v>467</v>
      </c>
      <c r="K99" s="34">
        <f t="shared" si="57"/>
        <v>0</v>
      </c>
      <c r="L99" s="34">
        <f t="shared" si="57"/>
        <v>431</v>
      </c>
      <c r="M99" s="34">
        <f t="shared" si="57"/>
        <v>1262</v>
      </c>
      <c r="N99" s="28">
        <f>SUM(N47:N97)</f>
        <v>9</v>
      </c>
      <c r="O99" s="28">
        <f t="shared" ref="O99:S99" si="58">SUM(O47:O97)</f>
        <v>10</v>
      </c>
      <c r="P99" s="28">
        <f t="shared" si="58"/>
        <v>9</v>
      </c>
      <c r="Q99" s="28">
        <f t="shared" si="58"/>
        <v>12</v>
      </c>
      <c r="R99" s="28">
        <f t="shared" si="58"/>
        <v>12</v>
      </c>
      <c r="S99" s="28">
        <f t="shared" si="58"/>
        <v>4</v>
      </c>
      <c r="T99" s="56"/>
      <c r="U99" s="56"/>
      <c r="V99" s="56"/>
      <c r="W99" s="56"/>
      <c r="X99" s="56"/>
      <c r="Y99" s="56"/>
      <c r="Z99" s="56"/>
      <c r="AA99" s="56"/>
      <c r="AB99" s="2"/>
      <c r="AC99" s="2"/>
      <c r="AD99" s="57"/>
      <c r="AE99" s="2"/>
      <c r="AF99" s="2"/>
      <c r="AG99" s="57"/>
      <c r="AH99" s="2"/>
      <c r="AI99" s="2"/>
      <c r="AJ99" s="57"/>
      <c r="AK99" s="2"/>
      <c r="AL99" s="2"/>
      <c r="AM99" s="56"/>
      <c r="AN99" s="56"/>
      <c r="AO99" s="63"/>
      <c r="AP99" s="58"/>
      <c r="AQ99" s="29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</row>
    <row r="100" spans="1:63" ht="15.75" customHeight="1" thickBot="1">
      <c r="A100" s="260" t="s">
        <v>128</v>
      </c>
      <c r="B100" s="169"/>
      <c r="C100" s="169"/>
      <c r="D100" s="169"/>
      <c r="E100" s="169"/>
      <c r="F100" s="169"/>
      <c r="G100" s="49">
        <f>G98+G99</f>
        <v>90</v>
      </c>
      <c r="H100" s="49">
        <f>H98+H99</f>
        <v>2700</v>
      </c>
      <c r="I100" s="49">
        <f t="shared" ref="I100:M100" si="59">I98+I99</f>
        <v>898</v>
      </c>
      <c r="J100" s="49">
        <f t="shared" si="59"/>
        <v>467</v>
      </c>
      <c r="K100" s="49">
        <f t="shared" si="59"/>
        <v>0</v>
      </c>
      <c r="L100" s="49">
        <f t="shared" si="59"/>
        <v>431</v>
      </c>
      <c r="M100" s="49">
        <f t="shared" si="59"/>
        <v>1262</v>
      </c>
      <c r="N100" s="62">
        <f>SUM(N47:N97)</f>
        <v>9</v>
      </c>
      <c r="O100" s="62">
        <f t="shared" ref="O100:S100" si="60">SUM(O47:O97)</f>
        <v>10</v>
      </c>
      <c r="P100" s="62">
        <f t="shared" si="60"/>
        <v>9</v>
      </c>
      <c r="Q100" s="62">
        <f t="shared" si="60"/>
        <v>12</v>
      </c>
      <c r="R100" s="62">
        <f t="shared" si="60"/>
        <v>12</v>
      </c>
      <c r="S100" s="62">
        <f t="shared" si="60"/>
        <v>4</v>
      </c>
      <c r="T100" s="68">
        <f t="shared" ref="T100:X100" si="61">SUM(T47:T82)</f>
        <v>0</v>
      </c>
      <c r="U100" s="69">
        <f t="shared" si="61"/>
        <v>0</v>
      </c>
      <c r="V100" s="69">
        <f t="shared" si="61"/>
        <v>0</v>
      </c>
      <c r="W100" s="69">
        <f t="shared" si="61"/>
        <v>0</v>
      </c>
      <c r="X100" s="69">
        <f t="shared" si="61"/>
        <v>0</v>
      </c>
      <c r="Y100" s="1">
        <f>30*G100</f>
        <v>2700</v>
      </c>
      <c r="Z100" s="56"/>
      <c r="AA100" s="56"/>
      <c r="AB100" s="70">
        <f t="shared" ref="AB100:AL100" si="62">SUMIF(AB47:AB94,FALSE,$G47:$G94)</f>
        <v>0</v>
      </c>
      <c r="AC100" s="70">
        <f t="shared" si="62"/>
        <v>108</v>
      </c>
      <c r="AD100" s="70">
        <f t="shared" si="62"/>
        <v>0</v>
      </c>
      <c r="AE100" s="70">
        <f t="shared" si="62"/>
        <v>2</v>
      </c>
      <c r="AF100" s="70">
        <f t="shared" si="62"/>
        <v>108</v>
      </c>
      <c r="AG100" s="70">
        <f t="shared" si="62"/>
        <v>0</v>
      </c>
      <c r="AH100" s="70">
        <f t="shared" si="62"/>
        <v>2</v>
      </c>
      <c r="AI100" s="70">
        <f t="shared" si="62"/>
        <v>108</v>
      </c>
      <c r="AJ100" s="70">
        <f t="shared" si="62"/>
        <v>0</v>
      </c>
      <c r="AK100" s="70">
        <f t="shared" si="62"/>
        <v>108</v>
      </c>
      <c r="AL100" s="70">
        <f t="shared" si="62"/>
        <v>108</v>
      </c>
      <c r="AM100" s="64">
        <f>SUM(AB100:AL100)</f>
        <v>544</v>
      </c>
      <c r="AN100" s="56"/>
      <c r="AO100" s="58"/>
      <c r="AP100" s="58"/>
      <c r="AQ100" s="29">
        <f>I100/H100</f>
        <v>0.33259259259259261</v>
      </c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</row>
    <row r="101" spans="1:63" ht="15.75" customHeight="1">
      <c r="A101" s="261" t="s">
        <v>129</v>
      </c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56"/>
      <c r="U101" s="56"/>
      <c r="V101" s="56"/>
      <c r="W101" s="56"/>
      <c r="X101" s="56"/>
      <c r="Y101" s="56"/>
      <c r="Z101" s="56" t="s">
        <v>130</v>
      </c>
      <c r="AA101" s="56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6"/>
      <c r="AN101" s="56"/>
      <c r="AO101" s="58"/>
      <c r="AP101" s="58"/>
      <c r="AQ101" s="29" t="e">
        <f>I101/H101</f>
        <v>#DIV/0!</v>
      </c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</row>
    <row r="102" spans="1:63" ht="30" customHeight="1">
      <c r="A102" s="31" t="s">
        <v>131</v>
      </c>
      <c r="B102" s="71" t="s">
        <v>132</v>
      </c>
      <c r="C102" s="28"/>
      <c r="D102" s="28" t="s">
        <v>133</v>
      </c>
      <c r="E102" s="28"/>
      <c r="F102" s="72"/>
      <c r="G102" s="73">
        <v>6</v>
      </c>
      <c r="H102" s="62">
        <f t="shared" ref="H102:H103" si="63">G102*30</f>
        <v>180</v>
      </c>
      <c r="I102" s="25"/>
      <c r="J102" s="25"/>
      <c r="K102" s="25"/>
      <c r="L102" s="25"/>
      <c r="M102" s="62"/>
      <c r="N102" s="73"/>
      <c r="O102" s="61"/>
      <c r="P102" s="73"/>
      <c r="Q102" s="61"/>
      <c r="R102" s="73"/>
      <c r="S102" s="61"/>
      <c r="T102" s="1"/>
      <c r="U102" s="1"/>
      <c r="V102" s="1"/>
      <c r="W102" s="1"/>
      <c r="X102" s="1"/>
      <c r="Y102" s="1"/>
      <c r="Z102" s="1" t="s">
        <v>21</v>
      </c>
      <c r="AA102" s="74">
        <f>G102</f>
        <v>6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1"/>
      <c r="AN102" s="1"/>
      <c r="AO102" s="3"/>
      <c r="AP102" s="3"/>
      <c r="AQ102" s="29">
        <f>I102/H102</f>
        <v>0</v>
      </c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spans="1:63" ht="15.75" customHeight="1">
      <c r="A103" s="31" t="s">
        <v>134</v>
      </c>
      <c r="B103" s="75" t="s">
        <v>135</v>
      </c>
      <c r="C103" s="28"/>
      <c r="D103" s="28" t="s">
        <v>136</v>
      </c>
      <c r="E103" s="28"/>
      <c r="F103" s="72"/>
      <c r="G103" s="73">
        <v>6</v>
      </c>
      <c r="H103" s="61">
        <f t="shared" si="63"/>
        <v>180</v>
      </c>
      <c r="I103" s="25"/>
      <c r="J103" s="25"/>
      <c r="K103" s="25"/>
      <c r="L103" s="25"/>
      <c r="M103" s="62">
        <f t="shared" ref="M103" si="64">H103-I103</f>
        <v>180</v>
      </c>
      <c r="N103" s="73"/>
      <c r="O103" s="61"/>
      <c r="P103" s="73"/>
      <c r="Q103" s="61"/>
      <c r="R103" s="73"/>
      <c r="S103" s="61"/>
      <c r="T103" s="1"/>
      <c r="U103" s="1"/>
      <c r="V103" s="1"/>
      <c r="W103" s="1"/>
      <c r="X103" s="1"/>
      <c r="Y103" s="1"/>
      <c r="Z103" s="1" t="s">
        <v>22</v>
      </c>
      <c r="AA103" s="74">
        <f>G103+G108</f>
        <v>12</v>
      </c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1"/>
      <c r="AN103" s="1"/>
      <c r="AO103" s="3"/>
      <c r="AP103" s="3"/>
      <c r="AQ103" s="29">
        <f>I103/H103</f>
        <v>0</v>
      </c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</row>
    <row r="104" spans="1:63" ht="15.75" customHeight="1">
      <c r="A104" s="260" t="s">
        <v>71</v>
      </c>
      <c r="B104" s="260"/>
      <c r="C104" s="260"/>
      <c r="D104" s="260"/>
      <c r="E104" s="260"/>
      <c r="F104" s="260"/>
      <c r="G104" s="73">
        <v>6</v>
      </c>
      <c r="H104" s="61">
        <v>180</v>
      </c>
      <c r="I104" s="25"/>
      <c r="J104" s="25"/>
      <c r="K104" s="25"/>
      <c r="L104" s="25"/>
      <c r="M104" s="62"/>
      <c r="N104" s="73"/>
      <c r="O104" s="61"/>
      <c r="P104" s="73"/>
      <c r="Q104" s="61"/>
      <c r="R104" s="73"/>
      <c r="S104" s="61"/>
      <c r="T104" s="1"/>
      <c r="U104" s="1"/>
      <c r="V104" s="1"/>
      <c r="W104" s="1"/>
      <c r="X104" s="1"/>
      <c r="Y104" s="1"/>
      <c r="Z104" s="1"/>
      <c r="AA104" s="74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1"/>
      <c r="AN104" s="1"/>
      <c r="AO104" s="3"/>
      <c r="AP104" s="3"/>
      <c r="AQ104" s="29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spans="1:63" ht="15.75" customHeight="1">
      <c r="A105" s="260" t="s">
        <v>72</v>
      </c>
      <c r="B105" s="260"/>
      <c r="C105" s="260"/>
      <c r="D105" s="260"/>
      <c r="E105" s="260"/>
      <c r="F105" s="260"/>
      <c r="G105" s="73">
        <v>6</v>
      </c>
      <c r="H105" s="61">
        <v>180</v>
      </c>
      <c r="I105" s="25"/>
      <c r="J105" s="25"/>
      <c r="K105" s="25"/>
      <c r="L105" s="25"/>
      <c r="M105" s="62">
        <v>180</v>
      </c>
      <c r="N105" s="73"/>
      <c r="O105" s="61"/>
      <c r="P105" s="73"/>
      <c r="Q105" s="61"/>
      <c r="R105" s="73"/>
      <c r="S105" s="61"/>
      <c r="T105" s="1"/>
      <c r="U105" s="1"/>
      <c r="V105" s="1"/>
      <c r="W105" s="1"/>
      <c r="X105" s="1"/>
      <c r="Y105" s="1"/>
      <c r="Z105" s="1"/>
      <c r="AA105" s="74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1"/>
      <c r="AN105" s="1"/>
      <c r="AO105" s="3"/>
      <c r="AP105" s="3"/>
      <c r="AQ105" s="29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1:63" ht="15.75" customHeight="1">
      <c r="A106" s="261" t="s">
        <v>137</v>
      </c>
      <c r="B106" s="169"/>
      <c r="C106" s="169"/>
      <c r="D106" s="169"/>
      <c r="E106" s="169"/>
      <c r="F106" s="169"/>
      <c r="G106" s="73">
        <f t="shared" ref="G106:S106" si="65">SUM(G102:G103)</f>
        <v>12</v>
      </c>
      <c r="H106" s="73">
        <f t="shared" si="65"/>
        <v>360</v>
      </c>
      <c r="I106" s="61">
        <f t="shared" si="65"/>
        <v>0</v>
      </c>
      <c r="J106" s="61">
        <f t="shared" si="65"/>
        <v>0</v>
      </c>
      <c r="K106" s="61">
        <f t="shared" si="65"/>
        <v>0</v>
      </c>
      <c r="L106" s="61">
        <f t="shared" si="65"/>
        <v>0</v>
      </c>
      <c r="M106" s="61">
        <f t="shared" si="65"/>
        <v>180</v>
      </c>
      <c r="N106" s="61">
        <f t="shared" si="65"/>
        <v>0</v>
      </c>
      <c r="O106" s="61">
        <f t="shared" si="65"/>
        <v>0</v>
      </c>
      <c r="P106" s="61">
        <f t="shared" si="65"/>
        <v>0</v>
      </c>
      <c r="Q106" s="61">
        <f t="shared" si="65"/>
        <v>0</v>
      </c>
      <c r="R106" s="61">
        <f t="shared" si="65"/>
        <v>0</v>
      </c>
      <c r="S106" s="61">
        <f t="shared" si="65"/>
        <v>0</v>
      </c>
      <c r="T106" s="1"/>
      <c r="U106" s="1"/>
      <c r="V106" s="1"/>
      <c r="W106" s="1"/>
      <c r="X106" s="1"/>
      <c r="Y106" s="1"/>
      <c r="Z106" s="1"/>
      <c r="AA106" s="74">
        <f>SUM(AA102:AA103)</f>
        <v>18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1"/>
      <c r="AN106" s="1"/>
      <c r="AO106" s="3"/>
      <c r="AP106" s="3"/>
      <c r="AQ106" s="29">
        <f>I106/H106</f>
        <v>0</v>
      </c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1:63" ht="15.75" customHeight="1">
      <c r="A107" s="262" t="s">
        <v>138</v>
      </c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56"/>
      <c r="U107" s="56"/>
      <c r="V107" s="56"/>
      <c r="W107" s="56"/>
      <c r="X107" s="56"/>
      <c r="Y107" s="56"/>
      <c r="Z107" s="56"/>
      <c r="AA107" s="56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6"/>
      <c r="AN107" s="56"/>
      <c r="AO107" s="58"/>
      <c r="AP107" s="58"/>
      <c r="AQ107" s="29" t="e">
        <f>I107/H107</f>
        <v>#DIV/0!</v>
      </c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</row>
    <row r="108" spans="1:63" ht="15.75" customHeight="1">
      <c r="A108" s="31" t="s">
        <v>139</v>
      </c>
      <c r="B108" s="76" t="s">
        <v>140</v>
      </c>
      <c r="C108" s="77">
        <v>8</v>
      </c>
      <c r="D108" s="77"/>
      <c r="E108" s="77"/>
      <c r="F108" s="77"/>
      <c r="G108" s="73">
        <v>6</v>
      </c>
      <c r="H108" s="65">
        <f>G108*30</f>
        <v>180</v>
      </c>
      <c r="I108" s="25">
        <f>J108+K108+L108</f>
        <v>0</v>
      </c>
      <c r="J108" s="78"/>
      <c r="K108" s="78"/>
      <c r="L108" s="78"/>
      <c r="M108" s="79">
        <f>H108-I108</f>
        <v>180</v>
      </c>
      <c r="N108" s="78"/>
      <c r="O108" s="78"/>
      <c r="P108" s="78"/>
      <c r="Q108" s="78"/>
      <c r="R108" s="78"/>
      <c r="S108" s="78"/>
      <c r="T108" s="1"/>
      <c r="U108" s="1"/>
      <c r="V108" s="1"/>
      <c r="W108" s="1"/>
      <c r="X108" s="1"/>
      <c r="Y108" s="1"/>
      <c r="Z108" s="1"/>
      <c r="AA108" s="1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1"/>
      <c r="AN108" s="1"/>
      <c r="AO108" s="3"/>
      <c r="AP108" s="3"/>
      <c r="AQ108" s="29">
        <f>I108/H108</f>
        <v>0</v>
      </c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1:63" ht="16.5" customHeight="1">
      <c r="A109" s="258" t="s">
        <v>141</v>
      </c>
      <c r="B109" s="169"/>
      <c r="C109" s="169"/>
      <c r="D109" s="169"/>
      <c r="E109" s="169"/>
      <c r="F109" s="169"/>
      <c r="G109" s="73">
        <f t="shared" ref="G109:H109" si="66">SUM(G108)</f>
        <v>6</v>
      </c>
      <c r="H109" s="61">
        <f t="shared" si="66"/>
        <v>180</v>
      </c>
      <c r="I109" s="61">
        <f t="shared" ref="I109:L109" si="67">I108</f>
        <v>0</v>
      </c>
      <c r="J109" s="61">
        <f t="shared" si="67"/>
        <v>0</v>
      </c>
      <c r="K109" s="61">
        <f t="shared" si="67"/>
        <v>0</v>
      </c>
      <c r="L109" s="61">
        <f t="shared" si="67"/>
        <v>0</v>
      </c>
      <c r="M109" s="61">
        <f>SUM(M108)</f>
        <v>180</v>
      </c>
      <c r="N109" s="61">
        <f t="shared" ref="N109:S109" si="68">N108</f>
        <v>0</v>
      </c>
      <c r="O109" s="61">
        <f t="shared" si="68"/>
        <v>0</v>
      </c>
      <c r="P109" s="61">
        <f t="shared" si="68"/>
        <v>0</v>
      </c>
      <c r="Q109" s="61">
        <f t="shared" si="68"/>
        <v>0</v>
      </c>
      <c r="R109" s="61">
        <f t="shared" si="68"/>
        <v>0</v>
      </c>
      <c r="S109" s="61">
        <f t="shared" si="68"/>
        <v>0</v>
      </c>
      <c r="T109" s="1"/>
      <c r="U109" s="1"/>
      <c r="V109" s="1"/>
      <c r="W109" s="1"/>
      <c r="X109" s="1"/>
      <c r="Y109" s="1"/>
      <c r="Z109" s="1"/>
      <c r="AA109" s="1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1"/>
      <c r="AN109" s="1"/>
      <c r="AO109" s="3"/>
      <c r="AP109" s="3"/>
      <c r="AQ109" s="29">
        <f>I109/H109</f>
        <v>0</v>
      </c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spans="1:63" ht="16.5" customHeight="1">
      <c r="A110" s="260" t="s">
        <v>142</v>
      </c>
      <c r="B110" s="169"/>
      <c r="C110" s="169"/>
      <c r="D110" s="169"/>
      <c r="E110" s="169"/>
      <c r="F110" s="169"/>
      <c r="G110" s="73">
        <f>G42+G98+G104</f>
        <v>60</v>
      </c>
      <c r="H110" s="73">
        <f>H42+H98+H104</f>
        <v>1800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1"/>
      <c r="U110" s="1"/>
      <c r="V110" s="1"/>
      <c r="W110" s="1"/>
      <c r="X110" s="1"/>
      <c r="Y110" s="1"/>
      <c r="Z110" s="1"/>
      <c r="AA110" s="1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1"/>
      <c r="AN110" s="1"/>
      <c r="AO110" s="3"/>
      <c r="AP110" s="3"/>
      <c r="AQ110" s="29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spans="1:63" ht="16.5" customHeight="1">
      <c r="A111" s="260" t="s">
        <v>143</v>
      </c>
      <c r="B111" s="169"/>
      <c r="C111" s="169"/>
      <c r="D111" s="169"/>
      <c r="E111" s="169"/>
      <c r="F111" s="169"/>
      <c r="G111" s="73">
        <f>G43+G99+G105+G109</f>
        <v>116</v>
      </c>
      <c r="H111" s="73">
        <f>H43+H99+H105+H109</f>
        <v>3480</v>
      </c>
      <c r="I111" s="73">
        <f t="shared" ref="I111:S111" si="69">I43+I99+I105+I109</f>
        <v>1428</v>
      </c>
      <c r="J111" s="73">
        <f t="shared" si="69"/>
        <v>743</v>
      </c>
      <c r="K111" s="73">
        <f t="shared" si="69"/>
        <v>0</v>
      </c>
      <c r="L111" s="73">
        <f t="shared" si="69"/>
        <v>685</v>
      </c>
      <c r="M111" s="73">
        <f t="shared" si="69"/>
        <v>2112</v>
      </c>
      <c r="N111" s="62">
        <f t="shared" si="69"/>
        <v>24</v>
      </c>
      <c r="O111" s="62">
        <f t="shared" si="69"/>
        <v>20</v>
      </c>
      <c r="P111" s="62">
        <f t="shared" si="69"/>
        <v>16</v>
      </c>
      <c r="Q111" s="62">
        <f t="shared" si="69"/>
        <v>12</v>
      </c>
      <c r="R111" s="62">
        <f t="shared" si="69"/>
        <v>12</v>
      </c>
      <c r="S111" s="62">
        <f t="shared" si="69"/>
        <v>6</v>
      </c>
      <c r="T111" s="1"/>
      <c r="U111" s="1"/>
      <c r="V111" s="1"/>
      <c r="W111" s="1"/>
      <c r="X111" s="1"/>
      <c r="Y111" s="1"/>
      <c r="Z111" s="1"/>
      <c r="AA111" s="1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1"/>
      <c r="AN111" s="1"/>
      <c r="AO111" s="3"/>
      <c r="AP111" s="3"/>
      <c r="AQ111" s="29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spans="1:63" ht="15.75" customHeight="1">
      <c r="A112" s="260" t="s">
        <v>144</v>
      </c>
      <c r="B112" s="169"/>
      <c r="C112" s="169"/>
      <c r="D112" s="169"/>
      <c r="E112" s="169"/>
      <c r="F112" s="169"/>
      <c r="G112" s="49">
        <f>G109+G106+G100+G44</f>
        <v>176</v>
      </c>
      <c r="H112" s="62">
        <f t="shared" ref="H112" si="70">H109+H106+H100+H44</f>
        <v>5280</v>
      </c>
      <c r="I112" s="62">
        <f t="shared" ref="I112:S112" si="71">I100+I44+I106+I109</f>
        <v>1428</v>
      </c>
      <c r="J112" s="62">
        <f t="shared" si="71"/>
        <v>743</v>
      </c>
      <c r="K112" s="62">
        <f t="shared" si="71"/>
        <v>0</v>
      </c>
      <c r="L112" s="62">
        <f t="shared" si="71"/>
        <v>685</v>
      </c>
      <c r="M112" s="62">
        <f t="shared" si="71"/>
        <v>2112</v>
      </c>
      <c r="N112" s="62">
        <f t="shared" si="71"/>
        <v>24</v>
      </c>
      <c r="O112" s="62">
        <f t="shared" si="71"/>
        <v>20</v>
      </c>
      <c r="P112" s="62">
        <f t="shared" si="71"/>
        <v>16</v>
      </c>
      <c r="Q112" s="62">
        <f t="shared" si="71"/>
        <v>12</v>
      </c>
      <c r="R112" s="62">
        <f t="shared" si="71"/>
        <v>12</v>
      </c>
      <c r="S112" s="62">
        <f t="shared" si="71"/>
        <v>6</v>
      </c>
      <c r="T112" s="1">
        <f>30*G112</f>
        <v>5280</v>
      </c>
      <c r="U112" s="56"/>
      <c r="V112" s="56"/>
      <c r="W112" s="56"/>
      <c r="X112" s="56"/>
      <c r="Y112" s="56"/>
      <c r="Z112" s="56"/>
      <c r="AA112" s="56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6"/>
      <c r="AN112" s="56"/>
      <c r="AO112" s="58"/>
      <c r="AP112" s="58"/>
      <c r="AQ112" s="29">
        <f t="shared" ref="AQ112:AQ130" si="72">I112/H112</f>
        <v>0.27045454545454545</v>
      </c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</row>
    <row r="113" spans="1:63" ht="15.75" customHeight="1">
      <c r="A113" s="266" t="s">
        <v>145</v>
      </c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56"/>
      <c r="U113" s="56"/>
      <c r="V113" s="56"/>
      <c r="W113" s="56"/>
      <c r="X113" s="56"/>
      <c r="Y113" s="56"/>
      <c r="Z113" s="56"/>
      <c r="AA113" s="56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6"/>
      <c r="AN113" s="56"/>
      <c r="AO113" s="58"/>
      <c r="AP113" s="58"/>
      <c r="AQ113" s="29" t="e">
        <f t="shared" si="72"/>
        <v>#DIV/0!</v>
      </c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</row>
    <row r="114" spans="1:63" ht="15.75" customHeight="1" thickBot="1">
      <c r="A114" s="267" t="s">
        <v>146</v>
      </c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56"/>
      <c r="U114" s="56"/>
      <c r="V114" s="56"/>
      <c r="W114" s="56"/>
      <c r="X114" s="56"/>
      <c r="Y114" s="56"/>
      <c r="Z114" s="56"/>
      <c r="AA114" s="56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6"/>
      <c r="AN114" s="56"/>
      <c r="AO114" s="58"/>
      <c r="AP114" s="58"/>
      <c r="AQ114" s="29" t="e">
        <f t="shared" si="72"/>
        <v>#DIV/0!</v>
      </c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</row>
    <row r="115" spans="1:63" ht="16.5" customHeight="1" thickBot="1">
      <c r="A115" s="264" t="s">
        <v>147</v>
      </c>
      <c r="B115" s="265"/>
      <c r="C115" s="80"/>
      <c r="D115" s="81">
        <v>3</v>
      </c>
      <c r="E115" s="81"/>
      <c r="F115" s="82"/>
      <c r="G115" s="83">
        <v>4</v>
      </c>
      <c r="H115" s="84">
        <f t="shared" ref="H115:H117" si="73">G115*30</f>
        <v>120</v>
      </c>
      <c r="I115" s="85">
        <v>45</v>
      </c>
      <c r="J115" s="86"/>
      <c r="K115" s="86"/>
      <c r="L115" s="86"/>
      <c r="M115" s="87">
        <f t="shared" ref="M115:M117" si="74">H115-I115</f>
        <v>75</v>
      </c>
      <c r="N115" s="88">
        <v>3</v>
      </c>
      <c r="O115" s="82"/>
      <c r="P115" s="89"/>
      <c r="Q115" s="90"/>
      <c r="R115" s="89"/>
      <c r="S115" s="90"/>
      <c r="T115" s="91"/>
      <c r="U115" s="91"/>
      <c r="V115" s="91"/>
      <c r="W115" s="91"/>
      <c r="X115" s="91"/>
      <c r="Y115" s="91"/>
      <c r="Z115" s="38" t="s">
        <v>19</v>
      </c>
      <c r="AA115" s="92">
        <f>AB118+AC118</f>
        <v>8</v>
      </c>
      <c r="AB115" s="39" t="b">
        <f>ISBLANK(N115)</f>
        <v>0</v>
      </c>
      <c r="AC115" s="39" t="b">
        <f>ISBLANK(#REF!)</f>
        <v>0</v>
      </c>
      <c r="AD115" s="93"/>
      <c r="AE115" s="39" t="b">
        <f>ISBLANK(P115)</f>
        <v>1</v>
      </c>
      <c r="AF115" s="39" t="b">
        <f>ISBLANK(#REF!)</f>
        <v>0</v>
      </c>
      <c r="AG115" s="93"/>
      <c r="AH115" s="39" t="b">
        <f>ISBLANK(R115)</f>
        <v>1</v>
      </c>
      <c r="AI115" s="39" t="b">
        <f>ISBLANK(#REF!)</f>
        <v>0</v>
      </c>
      <c r="AJ115" s="93"/>
      <c r="AK115" s="39" t="b">
        <f>ISBLANK(#REF!)</f>
        <v>0</v>
      </c>
      <c r="AL115" s="39" t="b">
        <f>ISBLANK(#REF!)</f>
        <v>0</v>
      </c>
      <c r="AM115" s="91"/>
      <c r="AN115" s="91"/>
      <c r="AO115" s="94"/>
      <c r="AP115" s="94"/>
      <c r="AQ115" s="29">
        <f t="shared" si="72"/>
        <v>0.375</v>
      </c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91"/>
    </row>
    <row r="116" spans="1:63" ht="15.75" customHeight="1" thickBot="1">
      <c r="A116" s="264" t="s">
        <v>148</v>
      </c>
      <c r="B116" s="265"/>
      <c r="C116" s="80"/>
      <c r="D116" s="81">
        <v>4</v>
      </c>
      <c r="E116" s="81"/>
      <c r="F116" s="82"/>
      <c r="G116" s="83">
        <v>4</v>
      </c>
      <c r="H116" s="84">
        <f t="shared" si="73"/>
        <v>120</v>
      </c>
      <c r="I116" s="85">
        <v>54</v>
      </c>
      <c r="J116" s="86"/>
      <c r="K116" s="86"/>
      <c r="L116" s="86"/>
      <c r="M116" s="87">
        <f t="shared" si="74"/>
        <v>66</v>
      </c>
      <c r="N116" s="88"/>
      <c r="O116" s="82">
        <v>3</v>
      </c>
      <c r="P116" s="89"/>
      <c r="Q116" s="90"/>
      <c r="R116" s="89"/>
      <c r="S116" s="90"/>
      <c r="T116" s="91"/>
      <c r="U116" s="91"/>
      <c r="V116" s="91"/>
      <c r="W116" s="91"/>
      <c r="X116" s="91"/>
      <c r="Y116" s="91"/>
      <c r="Z116" s="38" t="s">
        <v>20</v>
      </c>
      <c r="AA116" s="92">
        <f>AE118+AF118</f>
        <v>4</v>
      </c>
      <c r="AB116" s="39"/>
      <c r="AC116" s="39"/>
      <c r="AD116" s="93"/>
      <c r="AE116" s="39"/>
      <c r="AF116" s="39"/>
      <c r="AG116" s="93"/>
      <c r="AH116" s="39"/>
      <c r="AI116" s="39"/>
      <c r="AJ116" s="93"/>
      <c r="AK116" s="39"/>
      <c r="AL116" s="39"/>
      <c r="AM116" s="91"/>
      <c r="AN116" s="91"/>
      <c r="AO116" s="94"/>
      <c r="AP116" s="94"/>
      <c r="AQ116" s="29">
        <f t="shared" si="72"/>
        <v>0.45</v>
      </c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1"/>
      <c r="BI116" s="91"/>
      <c r="BJ116" s="91"/>
      <c r="BK116" s="91"/>
    </row>
    <row r="117" spans="1:63" ht="15.75" customHeight="1" thickBot="1">
      <c r="A117" s="264" t="s">
        <v>149</v>
      </c>
      <c r="B117" s="265"/>
      <c r="C117" s="80"/>
      <c r="D117" s="81">
        <v>5</v>
      </c>
      <c r="E117" s="81"/>
      <c r="F117" s="82"/>
      <c r="G117" s="83">
        <v>4</v>
      </c>
      <c r="H117" s="84">
        <f t="shared" si="73"/>
        <v>120</v>
      </c>
      <c r="I117" s="85">
        <v>45</v>
      </c>
      <c r="J117" s="86"/>
      <c r="K117" s="86"/>
      <c r="L117" s="86"/>
      <c r="M117" s="87">
        <f t="shared" si="74"/>
        <v>75</v>
      </c>
      <c r="N117" s="88"/>
      <c r="O117" s="82"/>
      <c r="P117" s="89">
        <v>3</v>
      </c>
      <c r="Q117" s="90"/>
      <c r="R117" s="89"/>
      <c r="S117" s="90"/>
      <c r="T117" s="91"/>
      <c r="U117" s="91"/>
      <c r="V117" s="91"/>
      <c r="W117" s="91"/>
      <c r="X117" s="91"/>
      <c r="Y117" s="91"/>
      <c r="Z117" s="38"/>
      <c r="AA117" s="92"/>
      <c r="AB117" s="39"/>
      <c r="AC117" s="39"/>
      <c r="AD117" s="93"/>
      <c r="AE117" s="39"/>
      <c r="AF117" s="39"/>
      <c r="AG117" s="93"/>
      <c r="AH117" s="39"/>
      <c r="AI117" s="39"/>
      <c r="AJ117" s="93"/>
      <c r="AK117" s="39"/>
      <c r="AL117" s="39"/>
      <c r="AM117" s="91"/>
      <c r="AN117" s="91"/>
      <c r="AO117" s="94"/>
      <c r="AP117" s="94"/>
      <c r="AQ117" s="29">
        <f t="shared" si="72"/>
        <v>0.375</v>
      </c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91"/>
      <c r="BJ117" s="91"/>
      <c r="BK117" s="91"/>
    </row>
    <row r="118" spans="1:63" ht="15.75" customHeight="1" thickBot="1">
      <c r="A118" s="269" t="s">
        <v>150</v>
      </c>
      <c r="B118" s="270"/>
      <c r="C118" s="270"/>
      <c r="D118" s="270"/>
      <c r="E118" s="270"/>
      <c r="F118" s="271"/>
      <c r="G118" s="95">
        <f t="shared" ref="G118:S118" si="75">G115+G116+G117</f>
        <v>12</v>
      </c>
      <c r="H118" s="95">
        <f t="shared" si="75"/>
        <v>360</v>
      </c>
      <c r="I118" s="95">
        <f t="shared" si="75"/>
        <v>144</v>
      </c>
      <c r="J118" s="95">
        <f t="shared" si="75"/>
        <v>0</v>
      </c>
      <c r="K118" s="95">
        <f t="shared" si="75"/>
        <v>0</v>
      </c>
      <c r="L118" s="95">
        <f t="shared" si="75"/>
        <v>0</v>
      </c>
      <c r="M118" s="95">
        <f t="shared" si="75"/>
        <v>216</v>
      </c>
      <c r="N118" s="95">
        <f t="shared" si="75"/>
        <v>3</v>
      </c>
      <c r="O118" s="95">
        <f t="shared" si="75"/>
        <v>3</v>
      </c>
      <c r="P118" s="95">
        <f t="shared" si="75"/>
        <v>3</v>
      </c>
      <c r="Q118" s="95">
        <f t="shared" si="75"/>
        <v>0</v>
      </c>
      <c r="R118" s="95">
        <f t="shared" si="75"/>
        <v>0</v>
      </c>
      <c r="S118" s="95">
        <f t="shared" si="75"/>
        <v>0</v>
      </c>
      <c r="T118" s="96">
        <f>SUM(T115:T117)</f>
        <v>0</v>
      </c>
      <c r="U118" s="97">
        <f>SUM(U115:U117)</f>
        <v>0</v>
      </c>
      <c r="V118" s="97">
        <f>SUM(V115:V117)</f>
        <v>0</v>
      </c>
      <c r="W118" s="97">
        <f>SUM(W115:W117)</f>
        <v>0</v>
      </c>
      <c r="X118" s="97">
        <f>SUM(X115:X117)</f>
        <v>0</v>
      </c>
      <c r="Y118" s="56"/>
      <c r="Z118" s="56"/>
      <c r="AA118" s="56"/>
      <c r="AB118" s="70">
        <f t="shared" ref="AB118:AL118" si="76">SUMIF(AB115:AB117,FALSE,$G115:$G117)</f>
        <v>4</v>
      </c>
      <c r="AC118" s="70">
        <f t="shared" si="76"/>
        <v>4</v>
      </c>
      <c r="AD118" s="70">
        <f t="shared" si="76"/>
        <v>0</v>
      </c>
      <c r="AE118" s="70">
        <f t="shared" si="76"/>
        <v>0</v>
      </c>
      <c r="AF118" s="70">
        <f t="shared" si="76"/>
        <v>4</v>
      </c>
      <c r="AG118" s="70">
        <f t="shared" si="76"/>
        <v>0</v>
      </c>
      <c r="AH118" s="70">
        <f t="shared" si="76"/>
        <v>0</v>
      </c>
      <c r="AI118" s="70">
        <f t="shared" si="76"/>
        <v>4</v>
      </c>
      <c r="AJ118" s="70">
        <f t="shared" si="76"/>
        <v>0</v>
      </c>
      <c r="AK118" s="70">
        <f t="shared" si="76"/>
        <v>4</v>
      </c>
      <c r="AL118" s="70">
        <f t="shared" si="76"/>
        <v>4</v>
      </c>
      <c r="AM118" s="64">
        <f>SUM(AB118:AL118)</f>
        <v>24</v>
      </c>
      <c r="AN118" s="56"/>
      <c r="AO118" s="58"/>
      <c r="AP118" s="58"/>
      <c r="AQ118" s="29">
        <f t="shared" si="72"/>
        <v>0.4</v>
      </c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</row>
    <row r="119" spans="1:63" ht="15.75" customHeight="1" thickBot="1">
      <c r="A119" s="272" t="s">
        <v>151</v>
      </c>
      <c r="B119" s="273"/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56"/>
      <c r="U119" s="56"/>
      <c r="V119" s="56"/>
      <c r="W119" s="56"/>
      <c r="X119" s="56"/>
      <c r="Y119" s="56"/>
      <c r="Z119" s="56"/>
      <c r="AA119" s="56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6"/>
      <c r="AN119" s="56"/>
      <c r="AO119" s="58"/>
      <c r="AP119" s="58"/>
      <c r="AQ119" s="29" t="e">
        <f t="shared" si="72"/>
        <v>#DIV/0!</v>
      </c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</row>
    <row r="120" spans="1:63" ht="15.75" customHeight="1" thickBot="1">
      <c r="A120" s="274" t="s">
        <v>148</v>
      </c>
      <c r="B120" s="271"/>
      <c r="C120" s="98"/>
      <c r="D120" s="99">
        <v>2</v>
      </c>
      <c r="E120" s="99"/>
      <c r="F120" s="100"/>
      <c r="G120" s="101">
        <v>4</v>
      </c>
      <c r="H120" s="102">
        <f t="shared" ref="H120:H132" si="77">G120*30</f>
        <v>120</v>
      </c>
      <c r="I120" s="99">
        <v>54</v>
      </c>
      <c r="J120" s="99"/>
      <c r="K120" s="99"/>
      <c r="L120" s="99"/>
      <c r="M120" s="87">
        <f t="shared" ref="M120:M132" si="78">H120-I120</f>
        <v>66</v>
      </c>
      <c r="N120" s="99"/>
      <c r="O120" s="99">
        <v>3</v>
      </c>
      <c r="P120" s="99"/>
      <c r="Q120" s="99"/>
      <c r="R120" s="99"/>
      <c r="S120" s="99"/>
      <c r="T120" s="56"/>
      <c r="U120" s="56"/>
      <c r="V120" s="56"/>
      <c r="W120" s="56"/>
      <c r="X120" s="56"/>
      <c r="Y120" s="56"/>
      <c r="Z120" s="56"/>
      <c r="AA120" s="56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6"/>
      <c r="AN120" s="56"/>
      <c r="AO120" s="63">
        <f t="shared" ref="AO120:AO130" si="79">I120/H120</f>
        <v>0.45</v>
      </c>
      <c r="AP120" s="58"/>
      <c r="AQ120" s="29">
        <f t="shared" si="72"/>
        <v>0.45</v>
      </c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</row>
    <row r="121" spans="1:63" ht="15.75" customHeight="1" thickBot="1">
      <c r="A121" s="264" t="s">
        <v>152</v>
      </c>
      <c r="B121" s="265"/>
      <c r="C121" s="103"/>
      <c r="D121" s="104">
        <v>3</v>
      </c>
      <c r="E121" s="104"/>
      <c r="F121" s="90"/>
      <c r="G121" s="105">
        <v>4</v>
      </c>
      <c r="H121" s="106">
        <f t="shared" si="77"/>
        <v>120</v>
      </c>
      <c r="I121" s="107">
        <v>45</v>
      </c>
      <c r="J121" s="107"/>
      <c r="K121" s="107"/>
      <c r="L121" s="107"/>
      <c r="M121" s="87">
        <f t="shared" si="78"/>
        <v>75</v>
      </c>
      <c r="N121" s="107"/>
      <c r="O121" s="107"/>
      <c r="P121" s="107">
        <v>3</v>
      </c>
      <c r="Q121" s="107"/>
      <c r="R121" s="107"/>
      <c r="S121" s="107"/>
      <c r="T121" s="56"/>
      <c r="U121" s="56"/>
      <c r="V121" s="56"/>
      <c r="W121" s="56"/>
      <c r="X121" s="56"/>
      <c r="Y121" s="56"/>
      <c r="Z121" s="56"/>
      <c r="AA121" s="56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6"/>
      <c r="AN121" s="56"/>
      <c r="AO121" s="63">
        <f t="shared" si="79"/>
        <v>0.375</v>
      </c>
      <c r="AP121" s="58"/>
      <c r="AQ121" s="29">
        <f t="shared" si="72"/>
        <v>0.375</v>
      </c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</row>
    <row r="122" spans="1:63" ht="15.75" customHeight="1" thickBot="1">
      <c r="A122" s="277" t="s">
        <v>153</v>
      </c>
      <c r="B122" s="278"/>
      <c r="C122" s="103"/>
      <c r="D122" s="104">
        <v>3</v>
      </c>
      <c r="E122" s="104"/>
      <c r="F122" s="90"/>
      <c r="G122" s="105">
        <v>4</v>
      </c>
      <c r="H122" s="106">
        <f t="shared" si="77"/>
        <v>120</v>
      </c>
      <c r="I122" s="107">
        <v>45</v>
      </c>
      <c r="J122" s="107"/>
      <c r="K122" s="107"/>
      <c r="L122" s="107"/>
      <c r="M122" s="87">
        <f t="shared" si="78"/>
        <v>75</v>
      </c>
      <c r="N122" s="107"/>
      <c r="O122" s="107"/>
      <c r="P122" s="107">
        <v>3</v>
      </c>
      <c r="Q122" s="107"/>
      <c r="R122" s="107"/>
      <c r="S122" s="107"/>
      <c r="T122" s="56"/>
      <c r="U122" s="56"/>
      <c r="V122" s="56"/>
      <c r="W122" s="56"/>
      <c r="X122" s="56"/>
      <c r="Y122" s="56"/>
      <c r="Z122" s="56"/>
      <c r="AA122" s="56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6"/>
      <c r="AN122" s="56"/>
      <c r="AO122" s="63">
        <f t="shared" si="79"/>
        <v>0.375</v>
      </c>
      <c r="AP122" s="58"/>
      <c r="AQ122" s="29">
        <f t="shared" si="72"/>
        <v>0.375</v>
      </c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</row>
    <row r="123" spans="1:63" ht="15.75" customHeight="1" thickBot="1">
      <c r="A123" s="279" t="s">
        <v>154</v>
      </c>
      <c r="B123" s="169"/>
      <c r="C123" s="108"/>
      <c r="D123" s="104">
        <v>4</v>
      </c>
      <c r="E123" s="104"/>
      <c r="F123" s="90"/>
      <c r="G123" s="105">
        <v>4</v>
      </c>
      <c r="H123" s="106">
        <f t="shared" si="77"/>
        <v>120</v>
      </c>
      <c r="I123" s="107">
        <v>54</v>
      </c>
      <c r="J123" s="107"/>
      <c r="K123" s="107"/>
      <c r="L123" s="107"/>
      <c r="M123" s="87">
        <f t="shared" si="78"/>
        <v>66</v>
      </c>
      <c r="N123" s="107"/>
      <c r="O123" s="107"/>
      <c r="P123" s="107"/>
      <c r="Q123" s="107">
        <v>3</v>
      </c>
      <c r="R123" s="107"/>
      <c r="S123" s="107"/>
      <c r="T123" s="56"/>
      <c r="U123" s="56"/>
      <c r="V123" s="56"/>
      <c r="W123" s="56"/>
      <c r="X123" s="56"/>
      <c r="Y123" s="56"/>
      <c r="Z123" s="56"/>
      <c r="AA123" s="56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6"/>
      <c r="AN123" s="56"/>
      <c r="AO123" s="63">
        <f t="shared" si="79"/>
        <v>0.45</v>
      </c>
      <c r="AP123" s="58"/>
      <c r="AQ123" s="29">
        <f t="shared" si="72"/>
        <v>0.45</v>
      </c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</row>
    <row r="124" spans="1:63" ht="15.75" customHeight="1" thickBot="1">
      <c r="A124" s="279" t="s">
        <v>155</v>
      </c>
      <c r="B124" s="169"/>
      <c r="C124" s="108"/>
      <c r="D124" s="104">
        <v>4</v>
      </c>
      <c r="E124" s="104"/>
      <c r="F124" s="90"/>
      <c r="G124" s="105">
        <v>4</v>
      </c>
      <c r="H124" s="106">
        <f t="shared" si="77"/>
        <v>120</v>
      </c>
      <c r="I124" s="107">
        <v>54</v>
      </c>
      <c r="J124" s="107"/>
      <c r="K124" s="107"/>
      <c r="L124" s="107"/>
      <c r="M124" s="107">
        <f t="shared" si="78"/>
        <v>66</v>
      </c>
      <c r="N124" s="107"/>
      <c r="O124" s="107"/>
      <c r="P124" s="107"/>
      <c r="Q124" s="107">
        <v>3</v>
      </c>
      <c r="R124" s="107"/>
      <c r="S124" s="107"/>
      <c r="T124" s="56"/>
      <c r="U124" s="56"/>
      <c r="V124" s="56"/>
      <c r="W124" s="56"/>
      <c r="X124" s="56"/>
      <c r="Y124" s="56"/>
      <c r="Z124" s="56"/>
      <c r="AA124" s="56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6"/>
      <c r="AN124" s="56"/>
      <c r="AO124" s="63">
        <f t="shared" si="79"/>
        <v>0.45</v>
      </c>
      <c r="AP124" s="58"/>
      <c r="AQ124" s="29">
        <f t="shared" si="72"/>
        <v>0.45</v>
      </c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</row>
    <row r="125" spans="1:63" ht="15.75" customHeight="1" thickBot="1">
      <c r="A125" s="279" t="s">
        <v>156</v>
      </c>
      <c r="B125" s="169"/>
      <c r="C125" s="108"/>
      <c r="D125" s="104">
        <v>4</v>
      </c>
      <c r="E125" s="104"/>
      <c r="F125" s="90"/>
      <c r="G125" s="105">
        <v>4</v>
      </c>
      <c r="H125" s="106">
        <f t="shared" si="77"/>
        <v>120</v>
      </c>
      <c r="I125" s="107">
        <v>54</v>
      </c>
      <c r="J125" s="107"/>
      <c r="K125" s="107"/>
      <c r="L125" s="107"/>
      <c r="M125" s="107">
        <f t="shared" si="78"/>
        <v>66</v>
      </c>
      <c r="N125" s="107"/>
      <c r="O125" s="107"/>
      <c r="P125" s="107"/>
      <c r="Q125" s="107">
        <v>3</v>
      </c>
      <c r="R125" s="107"/>
      <c r="S125" s="107"/>
      <c r="T125" s="56"/>
      <c r="U125" s="56"/>
      <c r="V125" s="56"/>
      <c r="W125" s="56"/>
      <c r="X125" s="56"/>
      <c r="Y125" s="56"/>
      <c r="Z125" s="56"/>
      <c r="AA125" s="56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6"/>
      <c r="AN125" s="56"/>
      <c r="AO125" s="63">
        <f t="shared" si="79"/>
        <v>0.45</v>
      </c>
      <c r="AP125" s="58"/>
      <c r="AQ125" s="29">
        <f t="shared" si="72"/>
        <v>0.45</v>
      </c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</row>
    <row r="126" spans="1:63" ht="15.75" customHeight="1" thickBot="1">
      <c r="A126" s="274" t="s">
        <v>157</v>
      </c>
      <c r="B126" s="271"/>
      <c r="C126" s="89"/>
      <c r="D126" s="104">
        <v>5</v>
      </c>
      <c r="E126" s="104"/>
      <c r="F126" s="90"/>
      <c r="G126" s="105">
        <v>4</v>
      </c>
      <c r="H126" s="106">
        <f t="shared" si="77"/>
        <v>120</v>
      </c>
      <c r="I126" s="107">
        <v>45</v>
      </c>
      <c r="J126" s="107"/>
      <c r="K126" s="107"/>
      <c r="L126" s="107"/>
      <c r="M126" s="107">
        <f t="shared" si="78"/>
        <v>75</v>
      </c>
      <c r="N126" s="107"/>
      <c r="O126" s="107"/>
      <c r="P126" s="107"/>
      <c r="Q126" s="107"/>
      <c r="R126" s="107">
        <v>3</v>
      </c>
      <c r="S126" s="107"/>
      <c r="T126" s="56"/>
      <c r="U126" s="56"/>
      <c r="V126" s="56"/>
      <c r="W126" s="56"/>
      <c r="X126" s="56"/>
      <c r="Y126" s="56"/>
      <c r="Z126" s="56"/>
      <c r="AA126" s="56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6"/>
      <c r="AN126" s="56"/>
      <c r="AO126" s="63">
        <f t="shared" si="79"/>
        <v>0.375</v>
      </c>
      <c r="AP126" s="58"/>
      <c r="AQ126" s="29">
        <f t="shared" si="72"/>
        <v>0.375</v>
      </c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</row>
    <row r="127" spans="1:63" ht="15.75" customHeight="1" thickBot="1">
      <c r="A127" s="274" t="s">
        <v>158</v>
      </c>
      <c r="B127" s="271"/>
      <c r="C127" s="89"/>
      <c r="D127" s="104">
        <v>5</v>
      </c>
      <c r="E127" s="104"/>
      <c r="F127" s="90"/>
      <c r="G127" s="105">
        <v>4</v>
      </c>
      <c r="H127" s="106">
        <f t="shared" si="77"/>
        <v>120</v>
      </c>
      <c r="I127" s="107">
        <v>45</v>
      </c>
      <c r="J127" s="107"/>
      <c r="K127" s="107"/>
      <c r="L127" s="107"/>
      <c r="M127" s="107">
        <f t="shared" si="78"/>
        <v>75</v>
      </c>
      <c r="N127" s="107"/>
      <c r="O127" s="107"/>
      <c r="P127" s="107"/>
      <c r="Q127" s="107"/>
      <c r="R127" s="107">
        <v>3</v>
      </c>
      <c r="S127" s="107"/>
      <c r="T127" s="56"/>
      <c r="U127" s="56"/>
      <c r="V127" s="56"/>
      <c r="W127" s="56"/>
      <c r="X127" s="56"/>
      <c r="Y127" s="56"/>
      <c r="Z127" s="56"/>
      <c r="AA127" s="56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6"/>
      <c r="AN127" s="56"/>
      <c r="AO127" s="63">
        <f t="shared" si="79"/>
        <v>0.375</v>
      </c>
      <c r="AP127" s="58"/>
      <c r="AQ127" s="29">
        <f t="shared" si="72"/>
        <v>0.375</v>
      </c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</row>
    <row r="128" spans="1:63" ht="15.75" customHeight="1" thickBot="1">
      <c r="A128" s="274" t="s">
        <v>159</v>
      </c>
      <c r="B128" s="271"/>
      <c r="C128" s="89"/>
      <c r="D128" s="104">
        <v>5</v>
      </c>
      <c r="E128" s="104"/>
      <c r="F128" s="90"/>
      <c r="G128" s="105">
        <v>4</v>
      </c>
      <c r="H128" s="106">
        <f t="shared" si="77"/>
        <v>120</v>
      </c>
      <c r="I128" s="107">
        <v>45</v>
      </c>
      <c r="J128" s="107"/>
      <c r="K128" s="107"/>
      <c r="L128" s="107"/>
      <c r="M128" s="107">
        <f t="shared" si="78"/>
        <v>75</v>
      </c>
      <c r="N128" s="107"/>
      <c r="O128" s="107"/>
      <c r="P128" s="107"/>
      <c r="Q128" s="107"/>
      <c r="R128" s="107">
        <v>3</v>
      </c>
      <c r="S128" s="107"/>
      <c r="T128" s="56"/>
      <c r="U128" s="56"/>
      <c r="V128" s="56"/>
      <c r="W128" s="56"/>
      <c r="X128" s="56"/>
      <c r="Y128" s="56"/>
      <c r="Z128" s="56"/>
      <c r="AA128" s="56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6"/>
      <c r="AN128" s="56"/>
      <c r="AO128" s="63">
        <f t="shared" si="79"/>
        <v>0.375</v>
      </c>
      <c r="AP128" s="58"/>
      <c r="AQ128" s="29">
        <f t="shared" si="72"/>
        <v>0.375</v>
      </c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</row>
    <row r="129" spans="1:63" ht="15.75" customHeight="1" thickBot="1">
      <c r="A129" s="274" t="s">
        <v>160</v>
      </c>
      <c r="B129" s="271"/>
      <c r="C129" s="89"/>
      <c r="D129" s="104">
        <v>5</v>
      </c>
      <c r="E129" s="104"/>
      <c r="F129" s="90"/>
      <c r="G129" s="105">
        <v>4</v>
      </c>
      <c r="H129" s="106">
        <f t="shared" si="77"/>
        <v>120</v>
      </c>
      <c r="I129" s="107">
        <v>45</v>
      </c>
      <c r="J129" s="107"/>
      <c r="K129" s="107"/>
      <c r="L129" s="107"/>
      <c r="M129" s="107">
        <f t="shared" si="78"/>
        <v>75</v>
      </c>
      <c r="N129" s="107"/>
      <c r="O129" s="107"/>
      <c r="P129" s="107"/>
      <c r="Q129" s="107"/>
      <c r="R129" s="107">
        <v>3</v>
      </c>
      <c r="S129" s="107"/>
      <c r="T129" s="56"/>
      <c r="U129" s="56"/>
      <c r="V129" s="56"/>
      <c r="W129" s="56"/>
      <c r="X129" s="56"/>
      <c r="Y129" s="56"/>
      <c r="Z129" s="56"/>
      <c r="AA129" s="56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6"/>
      <c r="AN129" s="56"/>
      <c r="AO129" s="63">
        <f t="shared" si="79"/>
        <v>0.375</v>
      </c>
      <c r="AP129" s="58"/>
      <c r="AQ129" s="29">
        <f t="shared" si="72"/>
        <v>0.375</v>
      </c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</row>
    <row r="130" spans="1:63" ht="15.75" customHeight="1" thickBot="1">
      <c r="A130" s="274" t="s">
        <v>161</v>
      </c>
      <c r="B130" s="271"/>
      <c r="C130" s="89"/>
      <c r="D130" s="104">
        <v>8</v>
      </c>
      <c r="E130" s="104"/>
      <c r="F130" s="90"/>
      <c r="G130" s="105">
        <v>4</v>
      </c>
      <c r="H130" s="106">
        <f t="shared" si="77"/>
        <v>120</v>
      </c>
      <c r="I130" s="107">
        <v>40</v>
      </c>
      <c r="J130" s="107"/>
      <c r="K130" s="107"/>
      <c r="L130" s="107"/>
      <c r="M130" s="107">
        <f t="shared" si="78"/>
        <v>80</v>
      </c>
      <c r="N130" s="107"/>
      <c r="O130" s="107"/>
      <c r="P130" s="107"/>
      <c r="Q130" s="107"/>
      <c r="R130" s="107"/>
      <c r="S130" s="107">
        <v>3</v>
      </c>
      <c r="T130" s="56"/>
      <c r="U130" s="56"/>
      <c r="V130" s="56"/>
      <c r="W130" s="56"/>
      <c r="X130" s="56"/>
      <c r="Y130" s="56"/>
      <c r="Z130" s="56"/>
      <c r="AA130" s="56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6"/>
      <c r="AN130" s="56"/>
      <c r="AO130" s="63">
        <f t="shared" si="79"/>
        <v>0.33333333333333331</v>
      </c>
      <c r="AP130" s="58"/>
      <c r="AQ130" s="29">
        <f t="shared" si="72"/>
        <v>0.33333333333333331</v>
      </c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</row>
    <row r="131" spans="1:63" ht="15.75" customHeight="1" thickBot="1">
      <c r="A131" s="274" t="s">
        <v>162</v>
      </c>
      <c r="B131" s="271"/>
      <c r="C131" s="89"/>
      <c r="D131" s="104">
        <v>8</v>
      </c>
      <c r="E131" s="104"/>
      <c r="F131" s="90"/>
      <c r="G131" s="105">
        <v>4</v>
      </c>
      <c r="H131" s="106">
        <f t="shared" si="77"/>
        <v>120</v>
      </c>
      <c r="I131" s="107">
        <v>40</v>
      </c>
      <c r="J131" s="107"/>
      <c r="K131" s="107"/>
      <c r="L131" s="107"/>
      <c r="M131" s="107">
        <f t="shared" si="78"/>
        <v>80</v>
      </c>
      <c r="N131" s="107"/>
      <c r="O131" s="107"/>
      <c r="P131" s="107"/>
      <c r="Q131" s="107"/>
      <c r="R131" s="107"/>
      <c r="S131" s="107">
        <v>3</v>
      </c>
      <c r="T131" s="56"/>
      <c r="U131" s="56"/>
      <c r="V131" s="56"/>
      <c r="W131" s="56"/>
      <c r="X131" s="56"/>
      <c r="Y131" s="56"/>
      <c r="Z131" s="56"/>
      <c r="AA131" s="56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6"/>
      <c r="AN131" s="56"/>
      <c r="AO131" s="63"/>
      <c r="AP131" s="58"/>
      <c r="AQ131" s="29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</row>
    <row r="132" spans="1:63" ht="15.75" customHeight="1" thickBot="1">
      <c r="A132" s="274" t="s">
        <v>163</v>
      </c>
      <c r="B132" s="271"/>
      <c r="C132" s="89"/>
      <c r="D132" s="104">
        <v>8</v>
      </c>
      <c r="E132" s="104"/>
      <c r="F132" s="90"/>
      <c r="G132" s="105">
        <v>4</v>
      </c>
      <c r="H132" s="106">
        <f t="shared" si="77"/>
        <v>120</v>
      </c>
      <c r="I132" s="107">
        <v>40</v>
      </c>
      <c r="J132" s="107"/>
      <c r="K132" s="107"/>
      <c r="L132" s="107"/>
      <c r="M132" s="107">
        <f t="shared" si="78"/>
        <v>80</v>
      </c>
      <c r="N132" s="107"/>
      <c r="O132" s="107"/>
      <c r="P132" s="107"/>
      <c r="Q132" s="107"/>
      <c r="R132" s="107"/>
      <c r="S132" s="107">
        <v>3</v>
      </c>
      <c r="T132" s="56"/>
      <c r="U132" s="56"/>
      <c r="V132" s="56"/>
      <c r="W132" s="56"/>
      <c r="X132" s="56"/>
      <c r="Y132" s="56"/>
      <c r="Z132" s="56"/>
      <c r="AA132" s="56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6"/>
      <c r="AN132" s="56"/>
      <c r="AO132" s="63"/>
      <c r="AP132" s="58"/>
      <c r="AQ132" s="29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</row>
    <row r="133" spans="1:63" ht="15.75" customHeight="1" thickBot="1">
      <c r="A133" s="269" t="s">
        <v>164</v>
      </c>
      <c r="B133" s="270"/>
      <c r="C133" s="270"/>
      <c r="D133" s="270"/>
      <c r="E133" s="270"/>
      <c r="F133" s="271"/>
      <c r="G133" s="95">
        <f>SUM(G120:G132)</f>
        <v>52</v>
      </c>
      <c r="H133" s="95">
        <f t="shared" ref="H133:AQ133" si="80">SUM(H120:H132)</f>
        <v>1560</v>
      </c>
      <c r="I133" s="95">
        <f t="shared" si="80"/>
        <v>606</v>
      </c>
      <c r="J133" s="95">
        <f t="shared" si="80"/>
        <v>0</v>
      </c>
      <c r="K133" s="95">
        <f t="shared" si="80"/>
        <v>0</v>
      </c>
      <c r="L133" s="95">
        <f t="shared" si="80"/>
        <v>0</v>
      </c>
      <c r="M133" s="95">
        <f t="shared" si="80"/>
        <v>954</v>
      </c>
      <c r="N133" s="95">
        <f t="shared" si="80"/>
        <v>0</v>
      </c>
      <c r="O133" s="95">
        <f t="shared" si="80"/>
        <v>3</v>
      </c>
      <c r="P133" s="95">
        <f t="shared" si="80"/>
        <v>6</v>
      </c>
      <c r="Q133" s="95">
        <f t="shared" si="80"/>
        <v>9</v>
      </c>
      <c r="R133" s="95">
        <f t="shared" si="80"/>
        <v>12</v>
      </c>
      <c r="S133" s="95">
        <f t="shared" si="80"/>
        <v>9</v>
      </c>
      <c r="T133" s="95">
        <f t="shared" si="80"/>
        <v>0</v>
      </c>
      <c r="U133" s="95">
        <f t="shared" si="80"/>
        <v>0</v>
      </c>
      <c r="V133" s="95">
        <f t="shared" si="80"/>
        <v>0</v>
      </c>
      <c r="W133" s="95">
        <f t="shared" si="80"/>
        <v>0</v>
      </c>
      <c r="X133" s="95">
        <f t="shared" si="80"/>
        <v>0</v>
      </c>
      <c r="Y133" s="95">
        <f t="shared" si="80"/>
        <v>0</v>
      </c>
      <c r="Z133" s="95">
        <f t="shared" si="80"/>
        <v>0</v>
      </c>
      <c r="AA133" s="95">
        <f t="shared" si="80"/>
        <v>0</v>
      </c>
      <c r="AB133" s="95">
        <f t="shared" si="80"/>
        <v>0</v>
      </c>
      <c r="AC133" s="95">
        <f t="shared" si="80"/>
        <v>0</v>
      </c>
      <c r="AD133" s="95">
        <f t="shared" si="80"/>
        <v>0</v>
      </c>
      <c r="AE133" s="95">
        <f t="shared" si="80"/>
        <v>0</v>
      </c>
      <c r="AF133" s="95">
        <f t="shared" si="80"/>
        <v>0</v>
      </c>
      <c r="AG133" s="95">
        <f t="shared" si="80"/>
        <v>0</v>
      </c>
      <c r="AH133" s="95">
        <f t="shared" si="80"/>
        <v>0</v>
      </c>
      <c r="AI133" s="95">
        <f t="shared" si="80"/>
        <v>0</v>
      </c>
      <c r="AJ133" s="95">
        <f t="shared" si="80"/>
        <v>0</v>
      </c>
      <c r="AK133" s="95">
        <f t="shared" si="80"/>
        <v>0</v>
      </c>
      <c r="AL133" s="95">
        <f t="shared" si="80"/>
        <v>0</v>
      </c>
      <c r="AM133" s="95">
        <f t="shared" si="80"/>
        <v>0</v>
      </c>
      <c r="AN133" s="95">
        <f t="shared" si="80"/>
        <v>0</v>
      </c>
      <c r="AO133" s="95">
        <f t="shared" si="80"/>
        <v>4.3833333333333337</v>
      </c>
      <c r="AP133" s="95">
        <f t="shared" si="80"/>
        <v>0</v>
      </c>
      <c r="AQ133" s="95">
        <f t="shared" si="80"/>
        <v>4.3833333333333337</v>
      </c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</row>
    <row r="134" spans="1:63" ht="15.75" customHeight="1" thickBot="1">
      <c r="A134" s="272" t="s">
        <v>165</v>
      </c>
      <c r="B134" s="273"/>
      <c r="C134" s="273"/>
      <c r="D134" s="273"/>
      <c r="E134" s="273"/>
      <c r="F134" s="265"/>
      <c r="G134" s="109">
        <f t="shared" ref="G134:X134" si="81">G133+G118</f>
        <v>64</v>
      </c>
      <c r="H134" s="110">
        <f t="shared" si="81"/>
        <v>1920</v>
      </c>
      <c r="I134" s="110">
        <f t="shared" si="81"/>
        <v>750</v>
      </c>
      <c r="J134" s="110">
        <f t="shared" si="81"/>
        <v>0</v>
      </c>
      <c r="K134" s="110">
        <f t="shared" si="81"/>
        <v>0</v>
      </c>
      <c r="L134" s="110">
        <f t="shared" si="81"/>
        <v>0</v>
      </c>
      <c r="M134" s="110">
        <f t="shared" si="81"/>
        <v>1170</v>
      </c>
      <c r="N134" s="69">
        <f t="shared" si="81"/>
        <v>3</v>
      </c>
      <c r="O134" s="69">
        <f t="shared" si="81"/>
        <v>6</v>
      </c>
      <c r="P134" s="69">
        <f t="shared" si="81"/>
        <v>9</v>
      </c>
      <c r="Q134" s="69">
        <f t="shared" si="81"/>
        <v>9</v>
      </c>
      <c r="R134" s="69">
        <f t="shared" si="81"/>
        <v>12</v>
      </c>
      <c r="S134" s="69">
        <f t="shared" si="81"/>
        <v>9</v>
      </c>
      <c r="T134" s="68">
        <f t="shared" si="81"/>
        <v>0</v>
      </c>
      <c r="U134" s="69">
        <f t="shared" si="81"/>
        <v>0</v>
      </c>
      <c r="V134" s="69">
        <f t="shared" si="81"/>
        <v>0</v>
      </c>
      <c r="W134" s="69">
        <f t="shared" si="81"/>
        <v>0</v>
      </c>
      <c r="X134" s="69">
        <f t="shared" si="81"/>
        <v>0</v>
      </c>
      <c r="Y134" s="56"/>
      <c r="Z134" s="56"/>
      <c r="AA134" s="56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6"/>
      <c r="AN134" s="56"/>
      <c r="AO134" s="58"/>
      <c r="AP134" s="58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</row>
    <row r="135" spans="1:63" ht="15.75" customHeight="1" thickBot="1">
      <c r="A135" s="272" t="s">
        <v>166</v>
      </c>
      <c r="B135" s="283"/>
      <c r="C135" s="283"/>
      <c r="D135" s="283"/>
      <c r="E135" s="283"/>
      <c r="F135" s="284"/>
      <c r="G135" s="109">
        <f>G110</f>
        <v>60</v>
      </c>
      <c r="H135" s="109">
        <f>H110</f>
        <v>1800</v>
      </c>
      <c r="I135" s="110"/>
      <c r="J135" s="110"/>
      <c r="K135" s="110"/>
      <c r="L135" s="110"/>
      <c r="M135" s="110"/>
      <c r="N135" s="69"/>
      <c r="O135" s="69"/>
      <c r="P135" s="69"/>
      <c r="Q135" s="69"/>
      <c r="R135" s="69"/>
      <c r="S135" s="69"/>
      <c r="T135" s="111"/>
      <c r="U135" s="111"/>
      <c r="V135" s="97"/>
      <c r="W135" s="97"/>
      <c r="X135" s="97"/>
      <c r="Y135" s="56"/>
      <c r="Z135" s="56"/>
      <c r="AA135" s="56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6"/>
      <c r="AN135" s="56"/>
      <c r="AO135" s="58"/>
      <c r="AP135" s="58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</row>
    <row r="136" spans="1:63" ht="15.75" customHeight="1" thickBot="1">
      <c r="A136" s="272" t="s">
        <v>167</v>
      </c>
      <c r="B136" s="283"/>
      <c r="C136" s="283"/>
      <c r="D136" s="283"/>
      <c r="E136" s="283"/>
      <c r="F136" s="284"/>
      <c r="G136" s="109">
        <f>G134+G111</f>
        <v>180</v>
      </c>
      <c r="H136" s="109">
        <f t="shared" ref="H136:S136" si="82">H134+H111</f>
        <v>5400</v>
      </c>
      <c r="I136" s="109">
        <f t="shared" si="82"/>
        <v>2178</v>
      </c>
      <c r="J136" s="109">
        <f t="shared" si="82"/>
        <v>743</v>
      </c>
      <c r="K136" s="109">
        <f t="shared" si="82"/>
        <v>0</v>
      </c>
      <c r="L136" s="109">
        <f t="shared" si="82"/>
        <v>685</v>
      </c>
      <c r="M136" s="109">
        <f t="shared" si="82"/>
        <v>3282</v>
      </c>
      <c r="N136" s="109">
        <f t="shared" si="82"/>
        <v>27</v>
      </c>
      <c r="O136" s="109">
        <f t="shared" si="82"/>
        <v>26</v>
      </c>
      <c r="P136" s="109">
        <f t="shared" si="82"/>
        <v>25</v>
      </c>
      <c r="Q136" s="109">
        <f t="shared" si="82"/>
        <v>21</v>
      </c>
      <c r="R136" s="109">
        <f t="shared" si="82"/>
        <v>24</v>
      </c>
      <c r="S136" s="109">
        <f t="shared" si="82"/>
        <v>15</v>
      </c>
      <c r="T136" s="111"/>
      <c r="U136" s="111"/>
      <c r="V136" s="97"/>
      <c r="W136" s="97"/>
      <c r="X136" s="97"/>
      <c r="Y136" s="56"/>
      <c r="Z136" s="56"/>
      <c r="AA136" s="56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6"/>
      <c r="AN136" s="56"/>
      <c r="AO136" s="58"/>
      <c r="AP136" s="58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</row>
    <row r="137" spans="1:63" ht="15.75" customHeight="1" thickBot="1">
      <c r="A137" s="285" t="s">
        <v>168</v>
      </c>
      <c r="B137" s="270"/>
      <c r="C137" s="270"/>
      <c r="D137" s="270"/>
      <c r="E137" s="270"/>
      <c r="F137" s="271"/>
      <c r="G137" s="109">
        <f t="shared" ref="G137:M137" si="83">G134+G112</f>
        <v>240</v>
      </c>
      <c r="H137" s="110">
        <f t="shared" si="83"/>
        <v>7200</v>
      </c>
      <c r="I137" s="110">
        <f t="shared" si="83"/>
        <v>2178</v>
      </c>
      <c r="J137" s="110">
        <f t="shared" si="83"/>
        <v>743</v>
      </c>
      <c r="K137" s="110">
        <f t="shared" si="83"/>
        <v>0</v>
      </c>
      <c r="L137" s="110">
        <f t="shared" si="83"/>
        <v>685</v>
      </c>
      <c r="M137" s="110">
        <f t="shared" si="83"/>
        <v>3282</v>
      </c>
      <c r="N137" s="69">
        <f t="shared" ref="N137:S137" si="84">N112+N134</f>
        <v>27</v>
      </c>
      <c r="O137" s="69">
        <f t="shared" si="84"/>
        <v>26</v>
      </c>
      <c r="P137" s="69">
        <f t="shared" si="84"/>
        <v>25</v>
      </c>
      <c r="Q137" s="69">
        <f t="shared" si="84"/>
        <v>21</v>
      </c>
      <c r="R137" s="69">
        <f t="shared" si="84"/>
        <v>24</v>
      </c>
      <c r="S137" s="69">
        <f t="shared" si="84"/>
        <v>15</v>
      </c>
      <c r="T137" s="1"/>
      <c r="U137" s="1"/>
      <c r="V137" s="112">
        <v>22</v>
      </c>
      <c r="W137" s="112">
        <v>22</v>
      </c>
      <c r="X137" s="112">
        <v>22</v>
      </c>
      <c r="Y137" s="1"/>
      <c r="Z137" s="1"/>
      <c r="AA137" s="1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1"/>
      <c r="AN137" s="1"/>
      <c r="AO137" s="3"/>
      <c r="AP137" s="3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</row>
    <row r="138" spans="1:63" ht="15.75" customHeight="1" thickBot="1">
      <c r="A138" s="280" t="s">
        <v>169</v>
      </c>
      <c r="B138" s="273"/>
      <c r="C138" s="273"/>
      <c r="D138" s="273"/>
      <c r="E138" s="273"/>
      <c r="F138" s="273"/>
      <c r="G138" s="273"/>
      <c r="H138" s="273"/>
      <c r="I138" s="273"/>
      <c r="J138" s="273"/>
      <c r="K138" s="273"/>
      <c r="L138" s="273"/>
      <c r="M138" s="265"/>
      <c r="N138" s="69">
        <f t="shared" ref="N138:X138" si="85">N137</f>
        <v>27</v>
      </c>
      <c r="O138" s="69">
        <f t="shared" si="85"/>
        <v>26</v>
      </c>
      <c r="P138" s="69">
        <f t="shared" si="85"/>
        <v>25</v>
      </c>
      <c r="Q138" s="69">
        <f t="shared" si="85"/>
        <v>21</v>
      </c>
      <c r="R138" s="69">
        <f t="shared" si="85"/>
        <v>24</v>
      </c>
      <c r="S138" s="69">
        <f t="shared" si="85"/>
        <v>15</v>
      </c>
      <c r="T138" s="68">
        <f t="shared" si="85"/>
        <v>0</v>
      </c>
      <c r="U138" s="69">
        <f t="shared" si="85"/>
        <v>0</v>
      </c>
      <c r="V138" s="69">
        <f t="shared" si="85"/>
        <v>22</v>
      </c>
      <c r="W138" s="69">
        <f t="shared" si="85"/>
        <v>22</v>
      </c>
      <c r="X138" s="69">
        <f t="shared" si="85"/>
        <v>22</v>
      </c>
      <c r="Y138" s="1"/>
      <c r="Z138" s="1"/>
      <c r="AA138" s="1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1"/>
      <c r="AN138" s="1"/>
      <c r="AO138" s="3"/>
      <c r="AP138" s="3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</row>
    <row r="139" spans="1:63" ht="15.75" customHeight="1" thickBot="1">
      <c r="A139" s="280" t="s">
        <v>170</v>
      </c>
      <c r="B139" s="273"/>
      <c r="C139" s="273"/>
      <c r="D139" s="273"/>
      <c r="E139" s="273"/>
      <c r="F139" s="273"/>
      <c r="G139" s="273"/>
      <c r="H139" s="273"/>
      <c r="I139" s="273"/>
      <c r="J139" s="273"/>
      <c r="K139" s="273"/>
      <c r="L139" s="273"/>
      <c r="M139" s="265"/>
      <c r="N139" s="69">
        <v>5</v>
      </c>
      <c r="O139" s="113">
        <v>4</v>
      </c>
      <c r="P139" s="113">
        <v>1</v>
      </c>
      <c r="Q139" s="113">
        <v>4</v>
      </c>
      <c r="R139" s="113">
        <v>2</v>
      </c>
      <c r="S139" s="113">
        <v>2</v>
      </c>
      <c r="T139" s="1"/>
      <c r="U139" s="1"/>
      <c r="V139" s="1"/>
      <c r="W139" s="1"/>
      <c r="X139" s="1"/>
      <c r="Y139" s="1"/>
      <c r="Z139" s="1"/>
      <c r="AA139" s="1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1"/>
      <c r="AN139" s="1"/>
      <c r="AO139" s="3"/>
      <c r="AP139" s="3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</row>
    <row r="140" spans="1:63" ht="15.75" customHeight="1" thickBot="1">
      <c r="A140" s="280" t="s">
        <v>171</v>
      </c>
      <c r="B140" s="273"/>
      <c r="C140" s="273"/>
      <c r="D140" s="273"/>
      <c r="E140" s="273"/>
      <c r="F140" s="273"/>
      <c r="G140" s="273"/>
      <c r="H140" s="273"/>
      <c r="I140" s="273"/>
      <c r="J140" s="273"/>
      <c r="K140" s="273"/>
      <c r="L140" s="273"/>
      <c r="M140" s="265"/>
      <c r="N140" s="69">
        <v>3</v>
      </c>
      <c r="O140" s="114">
        <v>4</v>
      </c>
      <c r="P140" s="114">
        <v>7</v>
      </c>
      <c r="Q140" s="114">
        <v>4</v>
      </c>
      <c r="R140" s="114">
        <v>6</v>
      </c>
      <c r="S140" s="114">
        <v>5</v>
      </c>
      <c r="T140" s="1"/>
      <c r="U140" s="1"/>
      <c r="V140" s="1"/>
      <c r="W140" s="1"/>
      <c r="X140" s="1"/>
      <c r="Y140" s="1"/>
      <c r="Z140" s="1"/>
      <c r="AA140" s="1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1"/>
      <c r="AN140" s="1"/>
      <c r="AO140" s="3"/>
      <c r="AP140" s="3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</row>
    <row r="141" spans="1:63" ht="15.75" customHeight="1" thickBot="1">
      <c r="A141" s="280" t="s">
        <v>172</v>
      </c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65"/>
      <c r="N141" s="115"/>
      <c r="O141" s="116"/>
      <c r="P141" s="117"/>
      <c r="Q141" s="117"/>
      <c r="R141" s="117"/>
      <c r="S141" s="117"/>
      <c r="T141" s="1"/>
      <c r="U141" s="1"/>
      <c r="V141" s="1"/>
      <c r="W141" s="1"/>
      <c r="X141" s="1"/>
      <c r="Y141" s="1"/>
      <c r="Z141" s="1"/>
      <c r="AA141" s="1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1"/>
      <c r="AN141" s="1"/>
      <c r="AO141" s="3"/>
      <c r="AP141" s="3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</row>
    <row r="142" spans="1:63" ht="15.75" customHeight="1" thickBot="1">
      <c r="A142" s="281" t="s">
        <v>173</v>
      </c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78"/>
      <c r="N142" s="118"/>
      <c r="O142" s="116"/>
      <c r="P142" s="119">
        <v>1</v>
      </c>
      <c r="Q142" s="120">
        <v>1</v>
      </c>
      <c r="R142" s="120">
        <v>1</v>
      </c>
      <c r="S142" s="120"/>
      <c r="T142" s="1"/>
      <c r="U142" s="1"/>
      <c r="V142" s="1"/>
      <c r="W142" s="1"/>
      <c r="X142" s="1"/>
      <c r="Y142" s="1"/>
      <c r="Z142" s="1"/>
      <c r="AA142" s="1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1"/>
      <c r="AN142" s="1"/>
      <c r="AO142" s="3"/>
      <c r="AP142" s="3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</row>
    <row r="143" spans="1:63" ht="15.75" customHeight="1">
      <c r="A143" s="282" t="s">
        <v>174</v>
      </c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75" t="s">
        <v>175</v>
      </c>
      <c r="O143" s="275"/>
      <c r="P143" s="275"/>
      <c r="Q143" s="275" t="s">
        <v>176</v>
      </c>
      <c r="R143" s="275"/>
      <c r="S143" s="275"/>
      <c r="T143" s="121">
        <f>SUM(N143:S143)</f>
        <v>0</v>
      </c>
      <c r="U143" s="1"/>
      <c r="V143" s="1"/>
      <c r="W143" s="1"/>
      <c r="X143" s="1"/>
      <c r="Y143" s="1"/>
      <c r="Z143" s="1"/>
      <c r="AA143" s="1" t="s">
        <v>177</v>
      </c>
      <c r="AB143" s="1" t="s">
        <v>178</v>
      </c>
      <c r="AC143" s="122" t="s">
        <v>179</v>
      </c>
      <c r="AD143" s="2" t="s">
        <v>180</v>
      </c>
      <c r="AE143" s="2" t="s">
        <v>181</v>
      </c>
      <c r="AF143" s="2"/>
      <c r="AG143" s="2"/>
      <c r="AH143" s="2"/>
      <c r="AI143" s="2"/>
      <c r="AJ143" s="2"/>
      <c r="AK143" s="2"/>
      <c r="AL143" s="2"/>
      <c r="AM143" s="1"/>
      <c r="AN143" s="1"/>
      <c r="AO143" s="3"/>
      <c r="AP143" s="3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</row>
    <row r="144" spans="1:63" ht="15.75" customHeight="1">
      <c r="A144" s="282"/>
      <c r="B144" s="282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76">
        <f>G112/240*100</f>
        <v>73.333333333333329</v>
      </c>
      <c r="O144" s="276"/>
      <c r="P144" s="276"/>
      <c r="Q144" s="276">
        <f>100-N144</f>
        <v>26.666666666666671</v>
      </c>
      <c r="R144" s="276"/>
      <c r="S144" s="276"/>
      <c r="T144" s="121"/>
      <c r="U144" s="1"/>
      <c r="V144" s="1"/>
      <c r="W144" s="1"/>
      <c r="X144" s="1"/>
      <c r="Y144" s="1"/>
      <c r="Z144" s="1"/>
      <c r="AA144" s="1"/>
      <c r="AB144" s="1"/>
      <c r="AC144" s="122"/>
      <c r="AD144" s="2"/>
      <c r="AE144" s="2"/>
      <c r="AF144" s="2"/>
      <c r="AG144" s="2"/>
      <c r="AH144" s="2"/>
      <c r="AI144" s="2"/>
      <c r="AJ144" s="2"/>
      <c r="AK144" s="2"/>
      <c r="AL144" s="2"/>
      <c r="AM144" s="1"/>
      <c r="AN144" s="1"/>
      <c r="AO144" s="3"/>
      <c r="AP144" s="3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</row>
    <row r="145" spans="1:6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1"/>
      <c r="AN145" s="1"/>
      <c r="AO145" s="3"/>
      <c r="AP145" s="3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</row>
    <row r="149" spans="1:63" ht="1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63" ht="15" customHeight="1">
      <c r="B150" s="151" t="s">
        <v>241</v>
      </c>
      <c r="C150" s="151"/>
      <c r="D150" s="214"/>
      <c r="E150" s="181"/>
      <c r="F150" s="181"/>
      <c r="G150" s="181"/>
      <c r="H150" s="151"/>
      <c r="I150" s="215" t="s">
        <v>242</v>
      </c>
      <c r="J150" s="216"/>
      <c r="K150" s="216"/>
    </row>
    <row r="151" spans="1:63" ht="15" customHeight="1">
      <c r="B151" s="151"/>
      <c r="C151" s="151"/>
      <c r="D151" s="151"/>
      <c r="E151" s="150"/>
      <c r="F151" s="150"/>
      <c r="G151" s="150"/>
      <c r="H151" s="151"/>
      <c r="I151" s="152"/>
      <c r="J151" s="153"/>
      <c r="K151" s="153"/>
    </row>
    <row r="152" spans="1:63" ht="15" customHeight="1">
      <c r="B152" s="151"/>
      <c r="C152" s="151"/>
      <c r="D152" s="151"/>
      <c r="E152" s="150"/>
      <c r="F152" s="150"/>
      <c r="G152" s="150"/>
      <c r="H152" s="151"/>
      <c r="I152" s="152"/>
      <c r="J152" s="153"/>
      <c r="K152" s="153"/>
    </row>
    <row r="153" spans="1:63" ht="1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63" ht="15" customHeight="1">
      <c r="B154" s="151" t="s">
        <v>243</v>
      </c>
      <c r="C154" s="151"/>
      <c r="D154" s="214"/>
      <c r="E154" s="181"/>
      <c r="F154" s="181"/>
      <c r="G154" s="181"/>
      <c r="H154" s="151"/>
      <c r="I154" s="215" t="s">
        <v>244</v>
      </c>
      <c r="J154" s="216"/>
      <c r="K154" s="216"/>
    </row>
    <row r="155" spans="1:63" ht="15" customHeight="1">
      <c r="B155" s="151"/>
      <c r="C155" s="151"/>
      <c r="D155" s="151"/>
      <c r="E155" s="150"/>
      <c r="F155" s="150"/>
      <c r="G155" s="150"/>
      <c r="H155" s="151"/>
      <c r="I155" s="152"/>
      <c r="J155" s="153"/>
      <c r="K155" s="153"/>
    </row>
    <row r="156" spans="1:63" ht="15" customHeight="1">
      <c r="B156" s="151"/>
      <c r="C156" s="151"/>
      <c r="D156" s="151"/>
      <c r="E156" s="150"/>
      <c r="F156" s="150"/>
      <c r="G156" s="150"/>
      <c r="H156" s="151"/>
      <c r="I156" s="151"/>
    </row>
    <row r="157" spans="1:63" ht="1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63" ht="15" customHeight="1">
      <c r="B158" s="151" t="s">
        <v>182</v>
      </c>
      <c r="C158" s="151"/>
      <c r="D158" s="214"/>
      <c r="E158" s="181"/>
      <c r="F158" s="181"/>
      <c r="G158" s="181"/>
      <c r="H158" s="151"/>
      <c r="I158" s="215" t="s">
        <v>245</v>
      </c>
      <c r="J158" s="216"/>
      <c r="K158" s="216"/>
    </row>
  </sheetData>
  <mergeCells count="87">
    <mergeCell ref="D150:G150"/>
    <mergeCell ref="I150:K150"/>
    <mergeCell ref="Q143:S143"/>
    <mergeCell ref="Q144:S144"/>
    <mergeCell ref="A141:M141"/>
    <mergeCell ref="A142:M142"/>
    <mergeCell ref="A143:M144"/>
    <mergeCell ref="A134:F134"/>
    <mergeCell ref="A135:F135"/>
    <mergeCell ref="A136:F136"/>
    <mergeCell ref="A137:F137"/>
    <mergeCell ref="A138:M138"/>
    <mergeCell ref="N143:P143"/>
    <mergeCell ref="N144:P144"/>
    <mergeCell ref="A133:F133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9:M139"/>
    <mergeCell ref="A140:M140"/>
    <mergeCell ref="A121:B121"/>
    <mergeCell ref="A110:F110"/>
    <mergeCell ref="A111:F111"/>
    <mergeCell ref="A112:F112"/>
    <mergeCell ref="A113:S113"/>
    <mergeCell ref="A114:S114"/>
    <mergeCell ref="A115:B115"/>
    <mergeCell ref="A116:B116"/>
    <mergeCell ref="A117:B117"/>
    <mergeCell ref="A118:F118"/>
    <mergeCell ref="A119:S119"/>
    <mergeCell ref="A120:B120"/>
    <mergeCell ref="A109:F109"/>
    <mergeCell ref="A44:B44"/>
    <mergeCell ref="A45:S45"/>
    <mergeCell ref="A46:S46"/>
    <mergeCell ref="A98:F98"/>
    <mergeCell ref="A99:F99"/>
    <mergeCell ref="A100:F100"/>
    <mergeCell ref="A101:S101"/>
    <mergeCell ref="A104:F104"/>
    <mergeCell ref="A105:F105"/>
    <mergeCell ref="A106:F106"/>
    <mergeCell ref="A107:S107"/>
    <mergeCell ref="AK4:AL4"/>
    <mergeCell ref="N6:S6"/>
    <mergeCell ref="A9:S9"/>
    <mergeCell ref="A10:S10"/>
    <mergeCell ref="A42:B42"/>
    <mergeCell ref="AE4:AG4"/>
    <mergeCell ref="AH4:AJ4"/>
    <mergeCell ref="E4:E7"/>
    <mergeCell ref="F4:F7"/>
    <mergeCell ref="I4:I7"/>
    <mergeCell ref="J4:J7"/>
    <mergeCell ref="K4:K7"/>
    <mergeCell ref="P4:Q4"/>
    <mergeCell ref="R4:S4"/>
    <mergeCell ref="AB4:AD4"/>
    <mergeCell ref="H3:H7"/>
    <mergeCell ref="I3:L3"/>
    <mergeCell ref="M3:M7"/>
    <mergeCell ref="L4:L7"/>
    <mergeCell ref="D154:G154"/>
    <mergeCell ref="I154:K154"/>
    <mergeCell ref="D158:G158"/>
    <mergeCell ref="I158:K158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A43:B43"/>
    <mergeCell ref="N4:O4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1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 073</vt:lpstr>
      <vt:lpstr>план 2026-2027 (прискор)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2026-05-19T04:33:15Z</dcterms:created>
  <dcterms:modified xsi:type="dcterms:W3CDTF">2026-05-22T09:27:20Z</dcterms:modified>
</cp:coreProperties>
</file>